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30AA4214-A40A-4FCC-AF2E-F46159B69C83}" xr6:coauthVersionLast="47" xr6:coauthVersionMax="47" xr10:uidLastSave="{00000000-0000-0000-0000-000000000000}"/>
  <bookViews>
    <workbookView xWindow="-108" yWindow="-108" windowWidth="23256" windowHeight="12456" tabRatio="908" xr2:uid="{00000000-000D-0000-FFFF-FFFF00000000}"/>
  </bookViews>
  <sheets>
    <sheet name="ORÇAMENTO" sheetId="51" r:id="rId1"/>
    <sheet name="CRONOGRAMA" sheetId="8" r:id="rId2"/>
    <sheet name="COMP_BDI_EDIFICACOES" sheetId="2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d">#N/A</definedName>
    <definedName name="\f">#N/A</definedName>
    <definedName name="\p">#N/A</definedName>
    <definedName name="__123Graph_A" hidden="1">#REF!</definedName>
    <definedName name="__123Graph_B" hidden="1">#REF!</definedName>
    <definedName name="__123Graph_C" hidden="1">#REF!</definedName>
    <definedName name="__123Graph_D" hidden="1">'[1]Etapa Única'!$C$125:$C$134</definedName>
    <definedName name="__123Graph_E" hidden="1">'[1]Etapa Única'!$E$125:$E$134</definedName>
    <definedName name="__123Graph_X" hidden="1">#REF!</definedName>
    <definedName name="_BSADJ">#REF!</definedName>
    <definedName name="_BSTGT">#REF!</definedName>
    <definedName name="_Fill" hidden="1">#REF!</definedName>
    <definedName name="_xlnm._FilterDatabase" localSheetId="0" hidden="1">ORÇAMENTO!$A$10:$I$80</definedName>
    <definedName name="_IND1">#REF!</definedName>
    <definedName name="_IND2">#REF!</definedName>
    <definedName name="_Key1" hidden="1">#REF!</definedName>
    <definedName name="_Key2" hidden="1">#REF!</definedName>
    <definedName name="_MM" hidden="1">#REF!</definedName>
    <definedName name="_Order1" hidden="1">255</definedName>
    <definedName name="_Order2" hidden="1">255</definedName>
    <definedName name="_Sort" hidden="1">#REF!</definedName>
    <definedName name="a">#REF!</definedName>
    <definedName name="acha.coluna">#REF!</definedName>
    <definedName name="acha.dados">#REF!</definedName>
    <definedName name="acha.dados2">#REF!</definedName>
    <definedName name="acha.linha">#REF!</definedName>
    <definedName name="acha.linha2">#REF!</definedName>
    <definedName name="ACRE" hidden="1">#REF!</definedName>
    <definedName name="ademir" hidden="1">{#N/A,#N/A,FALSE,"Cronograma";#N/A,#N/A,FALSE,"Cronogr. 2"}</definedName>
    <definedName name="_xlnm.Print_Area" localSheetId="2">COMP_BDI_EDIFICACOES!$B$2:$D$44</definedName>
    <definedName name="_xlnm.Print_Area" localSheetId="1">CRONOGRAMA!$A$1:$I$52</definedName>
    <definedName name="_xlnm.Print_Area" localSheetId="0">ORÇAMENTO!$A$1:$I$79</definedName>
    <definedName name="Área_impressão_IM">#REF!</definedName>
    <definedName name="Área_impressão_IM2">#REF!</definedName>
    <definedName name="AreaTeste">#REF!</definedName>
    <definedName name="AreaTeste2">#REF!</definedName>
    <definedName name="ATUALIZANDO">#REF!</definedName>
    <definedName name="_xlnm.Database">#REF!</definedName>
    <definedName name="bdi">#REF!</definedName>
    <definedName name="BDI_EDIF_com_Desoneracao">COMP_BDI_EDIFICACOES!$D$28</definedName>
    <definedName name="BDI_EDIF_sem_Desoneracao">#REF!</definedName>
    <definedName name="BDIlds">'[2]LIGAÇÕES DOMICILIARES (SER)'!$K$13</definedName>
    <definedName name="BDIm">#REF!</definedName>
    <definedName name="BDIs">[3]Serv!$I$11</definedName>
    <definedName name="bosta" hidden="1">{#N/A,#N/A,FALSE,"Cronograma";#N/A,#N/A,FALSE,"Cronogr. 2"}</definedName>
    <definedName name="CA´L" hidden="1">{#N/A,#N/A,FALSE,"Cronograma";#N/A,#N/A,FALSE,"Cronogr. 2"}</definedName>
    <definedName name="cb">#REF!</definedName>
    <definedName name="ccc">#REF!</definedName>
    <definedName name="CélulaInicioPlanilha">#REF!</definedName>
    <definedName name="CélulaResumo">#REF!</definedName>
    <definedName name="cer">#REF!</definedName>
    <definedName name="concorrentes" hidden="1">{#N/A,#N/A,FALSE,"Cronograma";#N/A,#N/A,FALSE,"Cronogr. 2"}</definedName>
    <definedName name="_xlnm.Criteria">#REF!</definedName>
    <definedName name="CRITERIOS2">#REF!</definedName>
    <definedName name="dssds">#REF!</definedName>
    <definedName name="EMPRESAS">OFFSET([4]COTAÇÕES!$C$26,1,0):OFFSET([4]COTAÇÕES!$I$42,-1,0)</definedName>
    <definedName name="Exist">#REF!</definedName>
    <definedName name="F" hidden="1">#REF!</definedName>
    <definedName name="fdfd">#REF!</definedName>
    <definedName name="g" hidden="1">#REF!</definedName>
    <definedName name="h" hidden="1">#REF!</definedName>
    <definedName name="I" hidden="1">[5]Poço!#REF!</definedName>
    <definedName name="INCC">[3]Mat!$J$9</definedName>
    <definedName name="INCC1">[3]Serv!$I$10</definedName>
    <definedName name="INDICES">OFFSET([4]COTAÇÕES!$C$21,1,0):OFFSET([4]COTAÇÕES!$J$25,-1,0)</definedName>
    <definedName name="j">#REF!</definedName>
    <definedName name="jfhdskjg">#REF!</definedName>
    <definedName name="K">#REF!</definedName>
    <definedName name="kapa">[6]resumo!$D$2</definedName>
    <definedName name="KAPA1">#REF!</definedName>
    <definedName name="KAPAs">[3]Serv!$E$9</definedName>
    <definedName name="Ks">'[7]SERVIÇOS '!$G$10</definedName>
    <definedName name="lista">#REF!</definedName>
    <definedName name="lista.coluna">#REF!</definedName>
    <definedName name="lista.linha">#REF!</definedName>
    <definedName name="Macro1">#N/A</definedName>
    <definedName name="MATBDI">#REF!</definedName>
    <definedName name="nil">#REF!</definedName>
    <definedName name="nilo">#REF!</definedName>
    <definedName name="ok">#REF!</definedName>
    <definedName name="orçamento">#REF!</definedName>
    <definedName name="ORÇAMENTO.BancoRef" hidden="1">#REF!</definedName>
    <definedName name="ORÇAMENTO.CustoUnitario" hidden="1">ROUND(#REF!,15-13*#REF!)</definedName>
    <definedName name="ORÇAMENTO.PrecoUnitarioLicitado" hidden="1">#REF!</definedName>
    <definedName name="POP">#REF!</definedName>
    <definedName name="Popular" hidden="1">{#N/A,#N/A,FALSE,"Cronograma";#N/A,#N/A,FALSE,"Cronogr. 2"}</definedName>
    <definedName name="Print_Area_MI">#REF!</definedName>
    <definedName name="PRINT2">#REF!</definedName>
    <definedName name="QTD">[8]Serviços!$E$7</definedName>
    <definedName name="Recalque">#REF!</definedName>
    <definedName name="Referencia.Descricao">IF(ISNUMBER([9]PO!linhaSINAPIxls),INDEX(INDIRECT("'[Referência "&amp;_xlnm.Database&amp;".xls]Banco'!$b:$g"),[9]PO!linhaSINAPIxls,3),"")</definedName>
    <definedName name="Referencia.Unidade">IF(ISNUMBER([9]PO!linhaSINAPIxls),INDEX(INDIRECT("'[Referência "&amp;_xlnm.Database&amp;".xls]Banco'!$b:$g"),[9]PO!linhaSINAPIxls,4),"")</definedName>
    <definedName name="rio" hidden="1">{#N/A,#N/A,FALSE,"Cronograma";#N/A,#N/A,FALSE,"Cronogr. 2"}</definedName>
    <definedName name="s">#REF!</definedName>
    <definedName name="sadsdf">#REF!</definedName>
    <definedName name="sddddddddddd">#REF!</definedName>
    <definedName name="SENHAGT" hidden="1">"PM2CAIXA"</definedName>
    <definedName name="SINAPI_AC" hidden="1">#REF!</definedName>
    <definedName name="SomaAgrup" hidden="1">SUMIF(OFFSET(#REF!,1,0,#REF!),"S",OFFSET(#REF!,1,0,#REF!))</definedName>
    <definedName name="ss" hidden="1">{#N/A,#N/A,FALSE,"Cronograma";#N/A,#N/A,FALSE,"Cronogr. 2"}</definedName>
    <definedName name="TABELA">'[10]PLANILHA FONTE'!$B$1:$G$290</definedName>
    <definedName name="TIPOORCAMENTO" hidden="1">IF(VALUE(#REF!)=2,"Licitado","Proposto")</definedName>
    <definedName name="TipoOrçamento">"BASE"</definedName>
    <definedName name="_xlnm.Print_Titles" localSheetId="1">CRONOGRAMA!$1:$9</definedName>
    <definedName name="_xlnm.Print_Titles" localSheetId="0">ORÇAMENTO!$1:$10</definedName>
    <definedName name="truncar">[3]Serv!#REF!</definedName>
    <definedName name="vhvb">#REF!</definedName>
    <definedName name="VTOTAL1" hidden="1">ROUND(#REF!*#REF!,15-13*#REF!)</definedName>
    <definedName name="vvvvvvvvvvvvvv">#REF!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/>
</workbook>
</file>

<file path=xl/calcChain.xml><?xml version="1.0" encoding="utf-8"?>
<calcChain xmlns="http://schemas.openxmlformats.org/spreadsheetml/2006/main">
  <c r="B8" i="22" l="1"/>
  <c r="B7" i="22"/>
  <c r="B6" i="22"/>
  <c r="AE80" i="51" l="1"/>
  <c r="H77" i="51"/>
  <c r="H76" i="51"/>
  <c r="H73" i="51"/>
  <c r="H72" i="51"/>
  <c r="H71" i="51"/>
  <c r="H70" i="51"/>
  <c r="H69" i="51"/>
  <c r="H68" i="51"/>
  <c r="H67" i="51"/>
  <c r="H66" i="51"/>
  <c r="H65" i="51"/>
  <c r="H62" i="51"/>
  <c r="H61" i="51"/>
  <c r="H60" i="51"/>
  <c r="H59" i="51"/>
  <c r="H58" i="51"/>
  <c r="H57" i="51"/>
  <c r="H56" i="51"/>
  <c r="H55" i="51"/>
  <c r="H54" i="51"/>
  <c r="H53" i="51"/>
  <c r="H50" i="51"/>
  <c r="H49" i="51"/>
  <c r="H48" i="51"/>
  <c r="H47" i="51"/>
  <c r="H44" i="51"/>
  <c r="H43" i="51"/>
  <c r="H42" i="51"/>
  <c r="H39" i="51"/>
  <c r="H38" i="51"/>
  <c r="H37" i="51"/>
  <c r="H36" i="51"/>
  <c r="H35" i="51"/>
  <c r="H32" i="51"/>
  <c r="H31" i="51"/>
  <c r="H30" i="51"/>
  <c r="H27" i="51"/>
  <c r="H26" i="51"/>
  <c r="H25" i="51"/>
  <c r="H24" i="51"/>
  <c r="H21" i="51"/>
  <c r="H20" i="51"/>
  <c r="H17" i="51"/>
  <c r="H14" i="51"/>
  <c r="H13" i="51"/>
  <c r="H12" i="51"/>
  <c r="I67" i="51" l="1"/>
  <c r="I72" i="51"/>
  <c r="I76" i="51"/>
  <c r="I53" i="51"/>
  <c r="I68" i="51"/>
  <c r="I12" i="51"/>
  <c r="I21" i="51"/>
  <c r="I58" i="51"/>
  <c r="I61" i="51"/>
  <c r="I70" i="51"/>
  <c r="I59" i="51"/>
  <c r="I55" i="51"/>
  <c r="I44" i="51"/>
  <c r="I62" i="51"/>
  <c r="I66" i="51"/>
  <c r="I42" i="51"/>
  <c r="I43" i="51"/>
  <c r="I54" i="51"/>
  <c r="I77" i="51"/>
  <c r="I36" i="51"/>
  <c r="I71" i="51"/>
  <c r="I73" i="51"/>
  <c r="I56" i="51"/>
  <c r="I13" i="51"/>
  <c r="I17" i="51"/>
  <c r="I16" i="51" s="1"/>
  <c r="I39" i="51"/>
  <c r="I20" i="51"/>
  <c r="I14" i="51"/>
  <c r="I48" i="51"/>
  <c r="I50" i="51"/>
  <c r="I57" i="51"/>
  <c r="I60" i="51"/>
  <c r="I65" i="51"/>
  <c r="I69" i="51"/>
  <c r="I38" i="51"/>
  <c r="I64" i="51" l="1"/>
  <c r="I52" i="51"/>
  <c r="I82" i="51"/>
  <c r="I19" i="51"/>
  <c r="I75" i="51"/>
  <c r="I41" i="51"/>
  <c r="I35" i="51"/>
  <c r="I32" i="51"/>
  <c r="I31" i="51"/>
  <c r="I30" i="51"/>
  <c r="I24" i="51"/>
  <c r="I11" i="51"/>
  <c r="I29" i="51" l="1"/>
  <c r="I25" i="51"/>
  <c r="I37" i="51"/>
  <c r="I34" i="51" s="1"/>
  <c r="I27" i="51"/>
  <c r="I26" i="51" l="1"/>
  <c r="I23" i="51" s="1"/>
  <c r="I47" i="51" l="1"/>
  <c r="I49" i="51"/>
  <c r="I46" i="51" l="1"/>
  <c r="I79" i="51" l="1"/>
  <c r="I84" i="51" l="1"/>
  <c r="K79" i="51"/>
  <c r="E21" i="22" l="1"/>
  <c r="D24" i="22"/>
  <c r="D28" i="22" s="1"/>
</calcChain>
</file>

<file path=xl/sharedStrings.xml><?xml version="1.0" encoding="utf-8"?>
<sst xmlns="http://schemas.openxmlformats.org/spreadsheetml/2006/main" count="416" uniqueCount="274">
  <si>
    <t>ITEM</t>
  </si>
  <si>
    <t>DESCRIÇÃO</t>
  </si>
  <si>
    <t>UN.</t>
  </si>
  <si>
    <t>SERVIÇOS PRELIMINARES</t>
  </si>
  <si>
    <t>2.1</t>
  </si>
  <si>
    <t>3.1</t>
  </si>
  <si>
    <t>3.2</t>
  </si>
  <si>
    <t>4.1</t>
  </si>
  <si>
    <t>4.2</t>
  </si>
  <si>
    <t>5.1</t>
  </si>
  <si>
    <t>5.3</t>
  </si>
  <si>
    <t>CÓDIGO</t>
  </si>
  <si>
    <t>PLANILHA ORÇAMENTÁRIA</t>
  </si>
  <si>
    <t>6.1</t>
  </si>
  <si>
    <t>6.2</t>
  </si>
  <si>
    <t>6.3</t>
  </si>
  <si>
    <t>TOTAL GERAL</t>
  </si>
  <si>
    <t>CRONOGRAMA FÍSICO FINANCEIRO</t>
  </si>
  <si>
    <t>ETAPA</t>
  </si>
  <si>
    <t>SERVIÇO</t>
  </si>
  <si>
    <t>MÊS/ DESEMBOLSO</t>
  </si>
  <si>
    <t>TOTAL ETAPA (R$)</t>
  </si>
  <si>
    <t>7.1</t>
  </si>
  <si>
    <t>7.2</t>
  </si>
  <si>
    <t>8.1</t>
  </si>
  <si>
    <t>9.1</t>
  </si>
  <si>
    <t>10.1</t>
  </si>
  <si>
    <t>10.3</t>
  </si>
  <si>
    <t>11.1</t>
  </si>
  <si>
    <t>11.2</t>
  </si>
  <si>
    <t>ESTRUTURA</t>
  </si>
  <si>
    <t>COBERTA</t>
  </si>
  <si>
    <t>PAREDES E REVESTIMENTOS</t>
  </si>
  <si>
    <t>PISOS</t>
  </si>
  <si>
    <t>ESQUADRIAS</t>
  </si>
  <si>
    <t>PINTURA</t>
  </si>
  <si>
    <t>INSTALAÇÕES ELÉTRICAS</t>
  </si>
  <si>
    <t>DIVERSOS</t>
  </si>
  <si>
    <t>un</t>
  </si>
  <si>
    <t>INSTALAÇÕES HIDROSSANITÁRIAS</t>
  </si>
  <si>
    <t>TOTAL (R$):</t>
  </si>
  <si>
    <t>1º MÊS</t>
  </si>
  <si>
    <t>2º MÊS</t>
  </si>
  <si>
    <t>3º MÊS</t>
  </si>
  <si>
    <t>MEDIA/MÊS</t>
  </si>
  <si>
    <t>QUANT.</t>
  </si>
  <si>
    <t>TOTAIS PARCIAIS</t>
  </si>
  <si>
    <t>SINAPI</t>
  </si>
  <si>
    <t>FONTE</t>
  </si>
  <si>
    <t>COMPOSIÇÃO DE BDI PARA SERVIÇOS GERAIS DE EDIFICAÇÕES</t>
  </si>
  <si>
    <t xml:space="preserve">DESCRIÇÃO </t>
  </si>
  <si>
    <t>SIGLA</t>
  </si>
  <si>
    <t>VALOR (*)</t>
  </si>
  <si>
    <t>FAIXA REFERENCIAL - Ref. Acórdão 2622/2013</t>
  </si>
  <si>
    <t xml:space="preserve">Taxa de rateio da Administração Central </t>
  </si>
  <si>
    <t>AC</t>
  </si>
  <si>
    <t xml:space="preserve">Taxa de Despesas Financeiras </t>
  </si>
  <si>
    <t>DF</t>
  </si>
  <si>
    <t>Taxa de Risco</t>
  </si>
  <si>
    <t>R</t>
  </si>
  <si>
    <t>COFINS</t>
  </si>
  <si>
    <t>ISS (**)</t>
  </si>
  <si>
    <t>ISS</t>
  </si>
  <si>
    <t>PIS</t>
  </si>
  <si>
    <t>CONTRIBUIÇÃO PREVIDENCIÁRIA SOBRE RECEITA BRUTA (***)</t>
  </si>
  <si>
    <t>CPRB</t>
  </si>
  <si>
    <t>*</t>
  </si>
  <si>
    <t>I</t>
  </si>
  <si>
    <t>Taxa de Lucro</t>
  </si>
  <si>
    <t>L</t>
  </si>
  <si>
    <t>BDI Resultante</t>
  </si>
  <si>
    <t>Fórmula do BDI conforme Acórdão TCU 2622/2013-P:</t>
  </si>
  <si>
    <t xml:space="preserve">Obs.: </t>
  </si>
  <si>
    <t>(*) Todas as taxas adotadas estão na faixa admissível do Acórdão 2622/2013-P do TCU.</t>
  </si>
  <si>
    <t>Obs.:
1. Acompanhar a questão, pois existe a possibilidade da Lei da Desoneração vencer ou ser revogada.
2. As atividades incluídas na desoneração são as relativas aos grupos 412, 432, 433 e 439 da CNAE 2.0</t>
  </si>
  <si>
    <t>Obs.:</t>
  </si>
  <si>
    <t>Fórmula BDI conforme Acórdão TCU 325/2007:</t>
  </si>
  <si>
    <t xml:space="preserve">Taxa de Tributos (Soma dos itens COFINS, ISS, PIS e CPRB) </t>
  </si>
  <si>
    <t>TOTAIS ACUMULADOS</t>
  </si>
  <si>
    <t>med</t>
  </si>
  <si>
    <t>*med=min</t>
  </si>
  <si>
    <t>min-med</t>
  </si>
  <si>
    <t>(BDI padrão Edificações com CPRB considerando M.O. de 40%)</t>
  </si>
  <si>
    <t>Taxa de Seguro e Taxa de Garantia</t>
  </si>
  <si>
    <t>S + G</t>
  </si>
  <si>
    <t>8.2</t>
  </si>
  <si>
    <t>CUSTO UNIT. S/BDI</t>
  </si>
  <si>
    <t>VALOR UNIT. C/BDI</t>
  </si>
  <si>
    <t>VALOR TOTAL (R$)</t>
  </si>
  <si>
    <t xml:space="preserve">BDI </t>
  </si>
  <si>
    <t>M</t>
  </si>
  <si>
    <t xml:space="preserve">--&gt; </t>
  </si>
  <si>
    <t>CONSTRUÇÃO DE TAPUME METÁLICO EM TELHA DE AÇO TRAPEZOIDAL E=0,5MM, FIXADA COM ESTRUTURA DE MADEIRA</t>
  </si>
  <si>
    <t>M2</t>
  </si>
  <si>
    <t>UN</t>
  </si>
  <si>
    <t>87879</t>
  </si>
  <si>
    <t>M3</t>
  </si>
  <si>
    <t>88485</t>
  </si>
  <si>
    <t>88489</t>
  </si>
  <si>
    <t>86888</t>
  </si>
  <si>
    <t>89353</t>
  </si>
  <si>
    <t>95544</t>
  </si>
  <si>
    <t>PLACA DE OBRA EM CHAPA DE ACO GALVANIZADO</t>
  </si>
  <si>
    <t>LASTRO DE CONCRETO MAGRO, APLICADO EM PISOS OU RADIERS, OU FUNDAÇÕES.</t>
  </si>
  <si>
    <t>VERGA PRÉ-MOLDADA DE CONCRETO ARMADO PARA PORTAS.</t>
  </si>
  <si>
    <t>ALVENARIA DE VEDAÇÃO DE BLOCOS CERÂMICOS FURADOS NA HORIZONTAL DE 9X19X19CM (ESPESSURA 9CM) E ARGAMASSA DE ASSENTAMENTO COM PREPARO EM BETONEIRA.</t>
  </si>
  <si>
    <t>CHAPISCO APLICADO EM ALVENARIAS E ESTRUTURAS DE CONCRETO INTERNAS, COM COLHER DE PEDREIRO.  ARGAMASSA TRAÇO 1:3 COM PREPARO EM BETONEIRA 400L.</t>
  </si>
  <si>
    <t>EMBOÇO, PARA RECEBIMENTO DE CERÂMICA, EM ARGAMASSA TRAÇO 1:2:8, PREPARO MECÂNICO COM BETONEIRA 400L, APLICADO MANUALMENTE EM FACES INTERNAS/EXTERNAS DE PAREDES, ESPESSURA DE 20MM, COM EXECUÇÃO DE TALISCAS.</t>
  </si>
  <si>
    <t>REVESTIMENTO CERÂMICO PARA PAREDES INTERNAS COM PLACAS TIPO ESMALTADA EXTRA, GRÊS OU SEMI-GRÊS, TIPO A, PEI 4, DE DIMENSÕES 40X40CM OU 50X50CM OU 60X60CM</t>
  </si>
  <si>
    <t>LASTRO DE CONCRETO MAGRO, APLICADO EM PISOS OU RADIERS, ESPESSURA DE 5CM.</t>
  </si>
  <si>
    <t>REVESTIMENTO PARA PISO COM PLACAS TIPO PORCELANATO POLIDO, DE ALTA QUALIDADE, DIMENSÕES 60X60CM APLICADA SOBRE CONTRAPISO, INCLUINDO ARGAMASSA COLANTE DE ASSENTAMENTO E REJUNTE FLEXÍVEL</t>
  </si>
  <si>
    <t>FABRICAÇÃO E INSTALAÇÃO DE ESTRUTURA PONTALETADA DE MADEIRA NÃO APARELHADA PARA TELHADOS COM ATÉ 2 ÁGUAS E PARA TELHA ONDULADA DE FIBROCIMENTO, METÁLICA, PLÁSTICA OU TERMOACÚSTICA, INCLUSO TRANSPORTE VERTICAL.</t>
  </si>
  <si>
    <t>TELHAMENTO COM TELHA ONDULADA DE FIBROCIMENTO E = 6 MM, COM RECOBRIMENTO LATERAL DE 1/4 DE ONDA PARA TELHADO COM INCLINAÇÃO MAIOR QUE 10°, COM ATÉ 2 ÁGUAS, INCLUSO IÇAMENTO.</t>
  </si>
  <si>
    <t>TUBO PVC, SERIE NORMAL, ESGOTO PREDIAL, DN 150 MM, FORNECIDO E INSTALADO EM SUBCOLETOR AÉREO OU HORIZONTAL DE ESGOTO SANITÁRIO OU ÁGUAS PLUVIAIS, INCLUSIVE CONEXÕES.</t>
  </si>
  <si>
    <t>ESQUADRIA DE MADEIRA COM GRADE E FOLHA EM MADEIRA DE LEI PARA PORTAS EXTERNAS INCLUSIVE ASSENTAMENTO E FERRAGENS.</t>
  </si>
  <si>
    <t>APLICAÇÃO DE FUNDO SELADOR ACRÍLICO EM PAREDES, UMA DEMÃO.</t>
  </si>
  <si>
    <t>APLICAÇÃO MANUAL DE PINTURA COM TINTA LÁTEX ACRÍLICA EM PAREDES, DUAS DEMÃOS.</t>
  </si>
  <si>
    <t>PINTURA EM VERNIZ SINTETICO BRILHANTE SOBRE ESQUADRIAS DE MADEIRA, TRES DEMAOS</t>
  </si>
  <si>
    <t>PONTO DE ILUMINAÇÃO RESIDENCIAL INCLUINDO INTERRUPTOR SIMPLES, CAIXA ELÉTRICA, ELETRODUTO, CABO, RASGO, QUEBRA E CHUMBAMENTO (EXCLUINDO LUMINÁRIA E LÂMPADA).</t>
  </si>
  <si>
    <t>RELE FOTOELETRICO P/ COMANDO DE ILUMINACAO EXTERNA 220V/1000W - FORNECIMENTO E INSTALACAO</t>
  </si>
  <si>
    <t>LUMINÁRIA TIPO PLAFON EM PLÁSTICO, DE SOBREPOR, COM 1 LÂMPADA LED 10W - FORNECIMENTO E INSTALAÇÃO.</t>
  </si>
  <si>
    <t>DISJUNTOR TERMOMAGNETICO MONOPOLAR PADRAO NEMA OU DIN, 35 A 50A 240V, FORNECIMENTO E INSTALACAO</t>
  </si>
  <si>
    <t>PONTO DE CONSUMO TERMINAL DE ÁGUA FRIA (SUBRAMAL) COM TUBULAÇÃO DE PVC, DN 25 MM, INSTALADO EM RAMAL DE ÁGUA, INCLUSOS RASGO E CHUMBAMENTO EM ALVENARIA.</t>
  </si>
  <si>
    <t>PONTO DE ESGOTO PARA BACIA SANITARIA, INCLUSIVE TUBULACOES E CONEXOES EM PVC RIGIDO SOLDAVEIS, ATE A COLUNA OU O SUB-COLETOR</t>
  </si>
  <si>
    <t>PONTO DE ESGOTO PARA LAVATÓRIO OU MICTÓRIO , INCLUSIVE TUBULACOES E CONEXOES EM PVC RIGIDO SOLDAVEIS , ATE A COLUNA OU O SUB-COLETOR</t>
  </si>
  <si>
    <t>VASO SANITÁRIO SIFONADO COM CAIXA ACOPLADA LOUÇA BRANCA, INCLUSIVE TAMPA E ACESSÓRIOS CORRESPONDENTES - FORNECIMENTO E INSTALAÇÃO.</t>
  </si>
  <si>
    <t>REGISTRO DE GAVETA BRUTO, LATÃO, ROSCÁVEL, 3/4", FORNECIDO E INSTALADO EM RAMAL DE ÁGUA.</t>
  </si>
  <si>
    <t>PAPELEIRA DE PAREDE EM METAL CROMADO SEM TAMPA, INCLUSO FIXAÇÃO.</t>
  </si>
  <si>
    <t>LUMINÁRIA DE EMERGÊNCIA, 30 LEDS, 2W, BATERIA COM AUTONOMIA DE 6 HORAS - FORNECIMENTO E INSTALAÇÃO.</t>
  </si>
  <si>
    <t>CHAPISCO APLICADO EM ALVENARIAS E ESTRUTURAS DE CONCRETO INTERNAS, COM COLHER DE PEDREIRO.  ARGAMASSA TRAÇO 1:3 COM PREPARO EM BETONEIRA 400L. AF_06/2014</t>
  </si>
  <si>
    <t>APLICAÇÃO DE FUNDO SELADOR ACRÍLICO EM PAREDES, UMA DEMÃO. AF_06/2014</t>
  </si>
  <si>
    <t>REGISTRO DE GAVETA BRUTO, LATÃO, ROSCÁVEL, 3/4", FORNECIDO E INSTALADO EM RAMAL DE ÁGUA. AF_12/2014</t>
  </si>
  <si>
    <t>PAPELEIRA DE PAREDE EM METAL CROMADO SEM TAMPA, INCLUSO FIXAÇÃO. AF_10/2016</t>
  </si>
  <si>
    <t>001</t>
  </si>
  <si>
    <t>OK</t>
  </si>
  <si>
    <t>004</t>
  </si>
  <si>
    <t>005</t>
  </si>
  <si>
    <t>VASO SANITÁRIO SIFONADO COM CAIXA ACOPLADA LOUÇA BRANCA, INCUSIVE ACESSÓRIOS - FORNECIMENTO E INSTALAÇÃO. AF_12/2013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</si>
  <si>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</si>
  <si>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</si>
  <si>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</si>
  <si>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</si>
  <si>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</si>
  <si>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</si>
  <si>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</si>
  <si>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</si>
  <si>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</si>
  <si>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002</t>
  </si>
  <si>
    <t>11.0</t>
  </si>
  <si>
    <t>101890</t>
  </si>
  <si>
    <t>DISJUNTOR MONOPOLAR TIPO NEMA, CORRENTE NOMINAL DE 10 ATÉ 30A - FORNECIMENTO E INSTALAÇÃO. AF_10/2020</t>
  </si>
  <si>
    <t>96109</t>
  </si>
  <si>
    <t>FORRO EM PLACAS DE GESSO, PARA AMBIENTES RESIDENCIAIS. AF_05/2017_P</t>
  </si>
  <si>
    <t>1.0</t>
  </si>
  <si>
    <t>1.1</t>
  </si>
  <si>
    <t>2.0</t>
  </si>
  <si>
    <t>3.0</t>
  </si>
  <si>
    <t>4.0</t>
  </si>
  <si>
    <t>5.0</t>
  </si>
  <si>
    <t>6.0</t>
  </si>
  <si>
    <t>7.0</t>
  </si>
  <si>
    <t>8.0</t>
  </si>
  <si>
    <t>9.0</t>
  </si>
  <si>
    <t>10.0</t>
  </si>
  <si>
    <t>COMPOSIÇÃO</t>
  </si>
  <si>
    <t>103328</t>
  </si>
  <si>
    <t>ALVENARIA DE VEDAÇÃO DE BLOCOS CERÂMICOS FURADOS NA HORIZONTAL DE 9X19X19 CM (ESPESSURA 9 CM) E ARGAMASSA DE ASSENTAMENTO COM PREPARO EM BETONEIRA. AF_12/2021</t>
  </si>
  <si>
    <t>87792</t>
  </si>
  <si>
    <t>EMBOÇO OU MASSA ÚNICA EM ARGAMASSA TRAÇO 1:2:8, PREPARO MECÂNICO COM BETONEIRA 400 L, APLICADA MANUALMENTE EM PANOS CEGOS DE FACHADA (SEM PRESENÇA DE VÃOS), ESPESSURA DE 25 MM. AF_06/2014</t>
  </si>
  <si>
    <t>102220</t>
  </si>
  <si>
    <t>PINTURA TINTA DE ACABAMENTO (PIGMENTADA) ESMALTE SINTÉTICO BRILHANTE EM MADEIRA, 2 DEMÃOS. AF_01/2021</t>
  </si>
  <si>
    <t>PONTO DE ILUMINAÇÃO INSTALADO EM TETO OU FORRO, COM ELETRODUTO DE PVC FLEXÍVEL CORRUGADO DE 25 MM (3/4"), CABO DE COBRE ANTI-CHAMA DE 2,5 MM²</t>
  </si>
  <si>
    <t>PONTO DE INTERRUPTOR SIMPLES, CAIXA RETANGULAR 4" X 2", ELETRODUTO DE PVC FLEXÍVEL CORRUGADO DE 25 MM (3/4"), CABO DE COBRE ANTI-CHAMA DE 2,5 MM², RASGO, QUEBRA E CHUMBAMENTO</t>
  </si>
  <si>
    <t>PONTO DE ESGOTO COM TUBO DE PVC RÍGIDO SOLDÁVEL DE Ø 100 MM (VASO SANITÁRIO)</t>
  </si>
  <si>
    <t>PONTO DE ESGOTO COM TUBO DE PVC RÍGIDO SOLDÁVEL DE Ø 40 MM (LAVATÓRIOS, MICTÓRIOS, RALOS SIFONADOS, ETC.)</t>
  </si>
  <si>
    <t>006</t>
  </si>
  <si>
    <t>GUARDA-CORPO EM TUBOS DE AÇO GALVANIZADO (ALTURA = 1.00), COM BARRAS VERTICAIS A CADA 2.00M (1 1/2"), BARRA HORIZONTAL INTERMEDIÁRIA (1 1/2") E BARRA HORIZONTAL SUPERIOR (1 1/2")</t>
  </si>
  <si>
    <t>SINAPI-I</t>
  </si>
  <si>
    <t>5.2</t>
  </si>
  <si>
    <t>6.4</t>
  </si>
  <si>
    <t>7.3</t>
  </si>
  <si>
    <t>10.2</t>
  </si>
  <si>
    <t>8.3</t>
  </si>
  <si>
    <t>(**) A alíquota de ISS no Município do Brejo da Madre de Deus/PE é de 5% sobre os custos de mão de obra. 
Considerou-se para todos os serviços uma proporção de 40% de mão de obra, de modo que a taxa de ISS a incidir sobre os custos unitários dos itens será de 5% x 40% = 2,00%.</t>
  </si>
  <si>
    <t>10.</t>
  </si>
  <si>
    <t>11.</t>
  </si>
  <si>
    <t>003</t>
  </si>
  <si>
    <t>ADMINISTRAÇÃO</t>
  </si>
  <si>
    <t>LOCAL: DISTRITO MANDAÇAIA - BREJO MADRE DE DEUS/PE.</t>
  </si>
  <si>
    <t>103689</t>
  </si>
  <si>
    <t>FORNECIMENTO E INSTALAÇÃO DE PLACA DE OBRA COM CHAPA GALVANIZADA E ESTRUTURA DE MADEIRA. AF_03/2022_PS</t>
  </si>
  <si>
    <t>ADMINISTRAÇÃO LOCAL DE OBRA</t>
  </si>
  <si>
    <t>99059</t>
  </si>
  <si>
    <t>LOCACAO CONVENCIONAL DE OBRA, UTILIZANDO GABARITO DE TÁBUAS CORRIDAS PONTALETADAS A CADA 2,00M -  2 UTILIZAÇÕES. AF_10/2018</t>
  </si>
  <si>
    <t>98459</t>
  </si>
  <si>
    <t>TAPUME COM TELHA METÁLICA. AF_05/2018</t>
  </si>
  <si>
    <t>92541</t>
  </si>
  <si>
    <t>TRAMA DE MADEIRA COMPOSTA POR RIPAS, CAIBROS E TERÇAS PARA TELHADOS DE ATÉ 2 ÁGUAS PARA TELHA CERÂMICA CAPA-CANAL, INCLUSO TRANSPORTE VERTICAL. AF_07/2019</t>
  </si>
  <si>
    <t>94201</t>
  </si>
  <si>
    <t>TELHAMENTO COM TELHA CERÂMICA CAPA-CANAL, TIPO COLONIAL, COM ATÉ 2 ÁGUAS, INCLUSO TRANSPORTE VERTICAL. AF_07/2019</t>
  </si>
  <si>
    <t>89578</t>
  </si>
  <si>
    <t>TUBO PVC, SÉRIE R, ÁGUA PLUVIAL, DN 100 MM, FORNECIDO E INSTALADO EM CONDUTORES VERTICAIS DE ÁGUAS PLUVIAIS. AF_06/2022</t>
  </si>
  <si>
    <t>94229</t>
  </si>
  <si>
    <t>CALHA EM CHAPA DE AÇO GALVANIZADO NÚMERO 24, DESENVOLVIMENTO DE 100 CM, INCLUSO TRANSPORTE VERTICAL. AF_07/2019</t>
  </si>
  <si>
    <t>94573</t>
  </si>
  <si>
    <t>JANELA DE ALUMÍNIO DE CORRER COM 4 FOLHAS PARA VIDROS, COM VIDROS, BATENTE, ACABAMENTO COM ACETATO OU BRILHANTE E FERRAGENS. EXCLUSIVE ALIZAR E CONTRAMARCO. FORNECIMENTO E INSTALAÇÃO. AF_12/2019</t>
  </si>
  <si>
    <t>104475</t>
  </si>
  <si>
    <t>100868</t>
  </si>
  <si>
    <t>BARRA DE APOIO RETA, EM ACO INOX POLIDO, COMPRIMENTO 80 CM,  FIXADA NA PAREDE - FORNECIMENTO E INSTALAÇÃO. AF_01/2020</t>
  </si>
  <si>
    <t>96986</t>
  </si>
  <si>
    <t>HASTE DE ATERRAMENTO, DIÂMETRO 3/4", COM 3 METROS - FORNECIMENTO E INSTALAÇÃO. AF_08/2023</t>
  </si>
  <si>
    <r>
      <rPr>
        <b/>
        <u/>
        <sz val="8"/>
        <rFont val="Arial"/>
        <family val="2"/>
      </rPr>
      <t>COM</t>
    </r>
    <r>
      <rPr>
        <b/>
        <sz val="8"/>
        <rFont val="Arial"/>
        <family val="2"/>
      </rPr>
      <t xml:space="preserve"> DESON</t>
    </r>
  </si>
  <si>
    <r>
      <rPr>
        <b/>
        <u/>
        <sz val="8"/>
        <rFont val="Arial"/>
        <family val="2"/>
      </rPr>
      <t>SEM</t>
    </r>
    <r>
      <rPr>
        <b/>
        <sz val="8"/>
        <rFont val="Arial"/>
        <family val="2"/>
      </rPr>
      <t xml:space="preserve"> DESON</t>
    </r>
  </si>
  <si>
    <r>
      <t xml:space="preserve">ORÇAMENTO </t>
    </r>
    <r>
      <rPr>
        <b/>
        <u/>
        <sz val="8"/>
        <rFont val="Arial"/>
        <family val="2"/>
      </rPr>
      <t>SEM</t>
    </r>
    <r>
      <rPr>
        <b/>
        <sz val="8"/>
        <rFont val="Arial"/>
        <family val="2"/>
      </rPr>
      <t xml:space="preserve"> DESONERAÇÃO</t>
    </r>
  </si>
  <si>
    <t>1.2</t>
  </si>
  <si>
    <t>1.3</t>
  </si>
  <si>
    <t>8.4</t>
  </si>
  <si>
    <t>preço m2</t>
  </si>
  <si>
    <t>104612</t>
  </si>
  <si>
    <t>REVESTIMENTO CERÂMICO PARA PAREDES INTERNAS COM PLACAS TIPO ESMALTADA EXTRA DE DIMENSÕES 60X60 CM APLICADAS A MEIA ALTURA DAS PAREDES. AF_02/2023_PE</t>
  </si>
  <si>
    <t>87257</t>
  </si>
  <si>
    <t>REVESTIMENTO CERÂMICO PARA PISO COM PLACAS TIPO ESMALTADA EXTRA DE DIMENSÕES 60X60 CM APLICADA EM AMBIENTES DE ÁREA MAIOR QUE 10 M2. AF_02/2023_PE</t>
  </si>
  <si>
    <r>
      <t xml:space="preserve">BONIFICAÇÃO E DESPESAS INDIRETAS - </t>
    </r>
    <r>
      <rPr>
        <b/>
        <u/>
        <sz val="14"/>
        <rFont val="Calibri"/>
        <family val="2"/>
        <scheme val="minor"/>
      </rPr>
      <t>SEM</t>
    </r>
    <r>
      <rPr>
        <b/>
        <u/>
        <sz val="12"/>
        <rFont val="Calibri"/>
        <family val="2"/>
        <scheme val="minor"/>
      </rPr>
      <t xml:space="preserve"> DESONERAÇÃO</t>
    </r>
  </si>
  <si>
    <r>
      <t xml:space="preserve">De </t>
    </r>
    <r>
      <rPr>
        <b/>
        <sz val="10"/>
        <color theme="1"/>
        <rFont val="Calibri"/>
        <family val="2"/>
        <scheme val="minor"/>
      </rPr>
      <t>3,00%</t>
    </r>
    <r>
      <rPr>
        <sz val="10"/>
        <color theme="1"/>
        <rFont val="Calibri"/>
        <family val="2"/>
        <scheme val="minor"/>
      </rPr>
      <t xml:space="preserve"> até </t>
    </r>
    <r>
      <rPr>
        <b/>
        <sz val="10"/>
        <color theme="1"/>
        <rFont val="Calibri"/>
        <family val="2"/>
        <scheme val="minor"/>
      </rPr>
      <t>5,50%</t>
    </r>
    <r>
      <rPr>
        <sz val="10"/>
        <color theme="1"/>
        <rFont val="Calibri"/>
        <family val="2"/>
        <scheme val="minor"/>
      </rPr>
      <t xml:space="preserve">; médio = </t>
    </r>
    <r>
      <rPr>
        <b/>
        <sz val="10"/>
        <color theme="1"/>
        <rFont val="Calibri"/>
        <family val="2"/>
        <scheme val="minor"/>
      </rPr>
      <t>4,00%</t>
    </r>
  </si>
  <si>
    <r>
      <t xml:space="preserve">De </t>
    </r>
    <r>
      <rPr>
        <b/>
        <sz val="10"/>
        <color theme="1"/>
        <rFont val="Calibri"/>
        <family val="2"/>
        <scheme val="minor"/>
      </rPr>
      <t>0,59%</t>
    </r>
    <r>
      <rPr>
        <sz val="10"/>
        <color theme="1"/>
        <rFont val="Calibri"/>
        <family val="2"/>
        <scheme val="minor"/>
      </rPr>
      <t xml:space="preserve"> até </t>
    </r>
    <r>
      <rPr>
        <b/>
        <sz val="10"/>
        <color theme="1"/>
        <rFont val="Calibri"/>
        <family val="2"/>
        <scheme val="minor"/>
      </rPr>
      <t>1,39%</t>
    </r>
    <r>
      <rPr>
        <sz val="10"/>
        <color theme="1"/>
        <rFont val="Calibri"/>
        <family val="2"/>
        <scheme val="minor"/>
      </rPr>
      <t xml:space="preserve">; médio = </t>
    </r>
    <r>
      <rPr>
        <b/>
        <sz val="10"/>
        <color theme="1"/>
        <rFont val="Calibri"/>
        <family val="2"/>
        <scheme val="minor"/>
      </rPr>
      <t>1,23%</t>
    </r>
  </si>
  <si>
    <r>
      <t xml:space="preserve">De </t>
    </r>
    <r>
      <rPr>
        <b/>
        <sz val="10"/>
        <color theme="1"/>
        <rFont val="Calibri"/>
        <family val="2"/>
        <scheme val="minor"/>
      </rPr>
      <t>0,97%</t>
    </r>
    <r>
      <rPr>
        <sz val="10"/>
        <color theme="1"/>
        <rFont val="Calibri"/>
        <family val="2"/>
        <scheme val="minor"/>
      </rPr>
      <t xml:space="preserve"> até </t>
    </r>
    <r>
      <rPr>
        <b/>
        <sz val="10"/>
        <color theme="1"/>
        <rFont val="Calibri"/>
        <family val="2"/>
        <scheme val="minor"/>
      </rPr>
      <t>1,27%</t>
    </r>
    <r>
      <rPr>
        <sz val="10"/>
        <color theme="1"/>
        <rFont val="Calibri"/>
        <family val="2"/>
        <scheme val="minor"/>
      </rPr>
      <t xml:space="preserve">; médio = </t>
    </r>
    <r>
      <rPr>
        <b/>
        <sz val="10"/>
        <color theme="1"/>
        <rFont val="Calibri"/>
        <family val="2"/>
        <scheme val="minor"/>
      </rPr>
      <t>1,27%</t>
    </r>
  </si>
  <si>
    <r>
      <t xml:space="preserve">De </t>
    </r>
    <r>
      <rPr>
        <b/>
        <sz val="10"/>
        <color theme="1"/>
        <rFont val="Calibri"/>
        <family val="2"/>
        <scheme val="minor"/>
      </rPr>
      <t>0,80%</t>
    </r>
    <r>
      <rPr>
        <sz val="10"/>
        <color theme="1"/>
        <rFont val="Calibri"/>
        <family val="2"/>
        <scheme val="minor"/>
      </rPr>
      <t xml:space="preserve"> até </t>
    </r>
    <r>
      <rPr>
        <b/>
        <sz val="10"/>
        <color theme="1"/>
        <rFont val="Calibri"/>
        <family val="2"/>
        <scheme val="minor"/>
      </rPr>
      <t>1,00%</t>
    </r>
    <r>
      <rPr>
        <sz val="10"/>
        <color theme="1"/>
        <rFont val="Calibri"/>
        <family val="2"/>
        <scheme val="minor"/>
      </rPr>
      <t xml:space="preserve">; médio = </t>
    </r>
    <r>
      <rPr>
        <b/>
        <sz val="10"/>
        <color theme="1"/>
        <rFont val="Calibri"/>
        <family val="2"/>
        <scheme val="minor"/>
      </rPr>
      <t>0,80%</t>
    </r>
  </si>
  <si>
    <r>
      <t xml:space="preserve">De </t>
    </r>
    <r>
      <rPr>
        <b/>
        <sz val="10"/>
        <color theme="1"/>
        <rFont val="Calibri"/>
        <family val="2"/>
        <scheme val="minor"/>
      </rPr>
      <t>6,16%</t>
    </r>
    <r>
      <rPr>
        <sz val="10"/>
        <color theme="1"/>
        <rFont val="Calibri"/>
        <family val="2"/>
        <scheme val="minor"/>
      </rPr>
      <t xml:space="preserve"> até </t>
    </r>
    <r>
      <rPr>
        <b/>
        <sz val="10"/>
        <color theme="1"/>
        <rFont val="Calibri"/>
        <family val="2"/>
        <scheme val="minor"/>
      </rPr>
      <t>8,96%</t>
    </r>
    <r>
      <rPr>
        <sz val="10"/>
        <color theme="1"/>
        <rFont val="Calibri"/>
        <family val="2"/>
        <scheme val="minor"/>
      </rPr>
      <t xml:space="preserve">; médio = </t>
    </r>
    <r>
      <rPr>
        <b/>
        <sz val="10"/>
        <color theme="1"/>
        <rFont val="Calibri"/>
        <family val="2"/>
        <scheme val="minor"/>
      </rPr>
      <t>7,40%</t>
    </r>
  </si>
  <si>
    <r>
      <t xml:space="preserve">De </t>
    </r>
    <r>
      <rPr>
        <b/>
        <sz val="10"/>
        <color theme="1"/>
        <rFont val="Calibri"/>
        <family val="2"/>
        <scheme val="minor"/>
      </rPr>
      <t>20,34%</t>
    </r>
    <r>
      <rPr>
        <sz val="10"/>
        <color theme="1"/>
        <rFont val="Calibri"/>
        <family val="2"/>
        <scheme val="minor"/>
      </rPr>
      <t xml:space="preserve"> até </t>
    </r>
    <r>
      <rPr>
        <b/>
        <sz val="10"/>
        <color theme="1"/>
        <rFont val="Calibri"/>
        <family val="2"/>
        <scheme val="minor"/>
      </rPr>
      <t>25,00%</t>
    </r>
    <r>
      <rPr>
        <sz val="10"/>
        <color theme="1"/>
        <rFont val="Calibri"/>
        <family val="2"/>
        <scheme val="minor"/>
      </rPr>
      <t xml:space="preserve">; médio = </t>
    </r>
    <r>
      <rPr>
        <b/>
        <sz val="10"/>
        <color theme="1"/>
        <rFont val="Calibri"/>
        <family val="2"/>
        <scheme val="minor"/>
      </rPr>
      <t>22,12%</t>
    </r>
  </si>
  <si>
    <r>
      <t xml:space="preserve">(***) Conforme determina a Lei nº 13.161, de 31 de agosto de 2015, que altera a Lei nº 12.546, de 14 de dezembro 2011, para obras de infraestrutura e do setor de construção, foi regulamentada a substituição da contribuição previdenciária patronal de 20% sobre a folha de pagamentos por uma contribuição de 4,50% sobre a receita bruta, sendo facultativa a opção pela contribuição substitutiva. Nesta composição de BDI foi considerada a opção pela contribuição substitutiva, sendo portanto necessário utilizar tabelas de custos </t>
    </r>
    <r>
      <rPr>
        <u/>
        <sz val="11"/>
        <color rgb="FFFF0000"/>
        <rFont val="Calibri"/>
        <family val="2"/>
        <scheme val="minor"/>
      </rPr>
      <t>desoneradas</t>
    </r>
    <r>
      <rPr>
        <sz val="11"/>
        <color rgb="FFFF0000"/>
        <rFont val="Calibri"/>
        <family val="2"/>
        <scheme val="minor"/>
      </rPr>
      <t xml:space="preserve"> para elaboração do orçamento básico.</t>
    </r>
  </si>
  <si>
    <r>
      <rPr>
        <sz val="12"/>
        <color theme="1"/>
        <rFont val="Calibri"/>
        <family val="2"/>
        <scheme val="minor"/>
      </rPr>
      <t xml:space="preserve">    Os custos indiretos são decorrentes da estrutura da obra e da empresa e que não podem ser atribuídos diretamente à execução de um dado serviço.
    Os custos indiretos variam muito, principalmente, em função do local de execução dos serviços, do tipo da obra, impostos incidentes, e ainda com as exigências do edital ou contrato. Devem ser distribuídos pelos custos unitários diretos totais dos serviços na forma de percentual destes.
    Os custos indiretos que mais afetam a construção estão a seguir identificados, entretanto, o engenheiro de custos deve analisar em cada caso sua validade. </t>
    </r>
    <r>
      <rPr>
        <b/>
        <sz val="12"/>
        <color theme="1"/>
        <rFont val="Calibri"/>
        <family val="2"/>
        <scheme val="minor"/>
      </rPr>
      <t xml:space="preserve">
</t>
    </r>
  </si>
  <si>
    <t>4º MÊS</t>
  </si>
  <si>
    <t>5º MÊS</t>
  </si>
  <si>
    <t>6º MÊS</t>
  </si>
  <si>
    <t>10.4</t>
  </si>
  <si>
    <t xml:space="preserve">EMASSAMENTO COM MASSA LÁTEX, APLICAÇÃO EM PAREDE, DUAS DEMÃOS, LIXAMENTO MANUAL. AF_04/2023 </t>
  </si>
  <si>
    <t>ORSE-SE</t>
  </si>
  <si>
    <t>LUMINÁRIA SOBREPOR QUADRADA  LED 24W*, 6500K G- LIGHT OU SIMILAR</t>
  </si>
  <si>
    <t xml:space="preserve">CABO DE COBRE FLEXÍVEL ISOLADO, 2,5 MM², ANTI-CHAMA 450/750 V, PARA CIRCUITOS TERMINAIS - FORNECIMENTO E INSTALAÇÃO. AF_03/2023 </t>
  </si>
  <si>
    <t xml:space="preserve">CAIXA ENTERRADA ELÉTRICA RETANGULAR, EM CONCRETO PRÉ-MOLDADO, FUNDO COM BRITA, DIMENSÕES INTERNAS: 0,4X0,4X0,4 M. AF_12/2020 </t>
  </si>
  <si>
    <t xml:space="preserve">CABO DE COBRE FLEXÍVEL ISOLADO, 4 MM², ANTI-CHAMA 450/750 V, PARA CIRCUITOS TERMINAIS - FORNECIMENTO E INSTALAÇÃO. AF_03/2023 </t>
  </si>
  <si>
    <t>QUADRO DE DISTRIBUICAO, EM PVC, DE EMBUTIR, COM BARRAMENTO TERRA / NEUTRO, PARA 6 DISJUNTORES NEMA OU 8 DISJUNTORES DIN</t>
  </si>
  <si>
    <t>UM</t>
  </si>
  <si>
    <t>BANCADA GRANITO PRETO POPULAR,  50 X 60 CM, INCL. CUBA DE EMBUTIR OVAL LOUÇA BRANCA 35 X 50 CM, VÁLVULA METAL CROMADO, SIFÃO FLEXÍVEL PVC, ENGATE 30 CM FLEXÍVEL PLÁSTICO E TORNEIRA CROMADA DE MESA, PADRÃO POPULAR - FORNEC. E INSTALAÇÃO. AF_01/2020</t>
  </si>
  <si>
    <t>ORSE</t>
  </si>
  <si>
    <t>DATA BASE: JANEIRO/2026</t>
  </si>
  <si>
    <t>VERGA PRÉ-MOLDADA COM ATÉ 1,5 M DE VÃO, ESPESSURA DE *20* CM. AF_03/2024</t>
  </si>
  <si>
    <t xml:space="preserve">KIT DE PORTA DE MADEIRA PARA PINTURA, SEMI-OCA (PESADA OU SUPERPESADA), PADRÃO POPULAR, 90X210CM, ESPESSURA DE 3,5CM, ITENS INCLUSOS: DOBRADIÇAS, MONTAGEM E INSTALAÇÃO DO BATENTE, FECHADURA COM EXECUÇÃO DO FURO - FORNECIMENTO E INSTALAÇÃO. AF_12/2019 </t>
  </si>
  <si>
    <t xml:space="preserve">PORTA EM ALUMÍNIO DE ABRIR TIPO VENEZIANA COM GUARNIÇÃO, FIXAÇÃO COM PARAFUSOS - FORNECIMENTO E INSTALAÇÃO. AF_12/2019 </t>
  </si>
  <si>
    <t>PINTURA LÁTEX ACRÍLICA PREMIUM, APLICAÇÃO MANUAL EM PAREDES, DUAS DEMÃOS. AF_04/2023</t>
  </si>
  <si>
    <t>PONTO DE ÁGUA FRIA EMBUTIDO, C/MATERIAL PVC RÍGIDO SOLDÁVEL Ø 25mm</t>
  </si>
  <si>
    <t xml:space="preserve">BANCADA EM GRANITO CINZA ANDORINHA, E=2CM </t>
  </si>
  <si>
    <t>CONTRAPISO EM ARGAMASSA TRAÇO 1:4 (CIMENTO E AREIA), PREPARO MECÂNICO COM BETONEIRA 400 L, APLICADO EM ÁREAS SECAS SOBRE LAJE, NÃO ADERIDO, ACABAMENTO NÃO REFORÇADO, ESPESSURA 4CM. AF_07/2021</t>
  </si>
  <si>
    <t>CONCRETO ARMADO FCK=30,0MPA, USINADO, BOMBEADO, ADENSADO E LANÇADO, PARA USO GERAL, COM FORMAS PLANAS EM COMPENSADO RESINADO 12MM (05 USOS)</t>
  </si>
  <si>
    <r>
      <t xml:space="preserve">FONTES DE PREÇOS: SINAPI SETEMBRO/2025, ORSE-09/2025 - </t>
    </r>
    <r>
      <rPr>
        <b/>
        <u/>
        <sz val="10"/>
        <rFont val="Arial"/>
        <family val="2"/>
      </rPr>
      <t>SEM</t>
    </r>
    <r>
      <rPr>
        <b/>
        <sz val="10"/>
        <rFont val="Arial"/>
        <family val="2"/>
      </rPr>
      <t xml:space="preserve"> DESONERAÇÃO - BDI ADOTADO: 20,50%</t>
    </r>
  </si>
  <si>
    <t>PONTO DE TOMADA 2P+T, ABNT, DE EMBUTIR, 10 A, COM ELETRODUTO DE PVC FLEXÍVEL SANFONADO EMBUTIDO Ø 3/4'', FIO RÍGIDO 4,0MM² (FIO 10), INCLUSIVE PLACA EM PVCE ATERRAMENTO</t>
  </si>
  <si>
    <t>4.3</t>
  </si>
  <si>
    <t>4.4</t>
  </si>
  <si>
    <t>6.5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</si>
  <si>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</si>
  <si>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</si>
  <si>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</si>
  <si>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</si>
  <si>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</si>
  <si>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</si>
  <si>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</si>
  <si>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</si>
  <si>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</si>
  <si>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10.5</t>
  </si>
  <si>
    <t>10.6</t>
  </si>
  <si>
    <t>10.7</t>
  </si>
  <si>
    <t>10.8</t>
  </si>
  <si>
    <t>10.9</t>
  </si>
  <si>
    <t>OBRA: CONSTRUÇÃO DE UM REFEITÓRIO NA ESCOLA DE MANDAÇAIA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</si>
</sst>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 &quot;R$&quot;\ * #,##0.00_ ;_ &quot;R$&quot;\ * \-#,##0.00_ ;_ &quot;R$&quot;\ * &quot;-&quot;??_ ;_ @_ "/>
    <numFmt numFmtId="167" formatCode="_ * #,##0.00_ ;_ * \-#,##0.00_ ;_ * &quot;-&quot;??_ ;_ @_ "/>
    <numFmt numFmtId="168" formatCode="0.0%"/>
    <numFmt numFmtId="169" formatCode="0.000"/>
    <numFmt numFmtId="170" formatCode="_(* #,##0.00_);_(* \(#,##0.00\);_(* \-??_);_(@_)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b/>
      <u/>
      <sz val="12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</font>
    <font>
      <b/>
      <u/>
      <sz val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i/>
      <sz val="8"/>
      <color rgb="FF002060"/>
      <name val="Calibri"/>
      <family val="2"/>
    </font>
    <font>
      <i/>
      <sz val="8"/>
      <name val="Calibri"/>
      <family val="2"/>
    </font>
    <font>
      <b/>
      <sz val="5"/>
      <name val="Calibri"/>
      <family val="2"/>
    </font>
    <font>
      <sz val="5"/>
      <name val="Calibri"/>
      <family val="2"/>
    </font>
    <font>
      <b/>
      <sz val="5"/>
      <color rgb="FFFF0000"/>
      <name val="Calibri"/>
      <family val="2"/>
    </font>
    <font>
      <b/>
      <sz val="9"/>
      <name val="Calibri"/>
      <family val="2"/>
    </font>
    <font>
      <b/>
      <i/>
      <sz val="8"/>
      <name val="Calibri"/>
      <family val="2"/>
    </font>
    <font>
      <b/>
      <i/>
      <sz val="9"/>
      <name val="Calibri"/>
      <family val="2"/>
    </font>
    <font>
      <sz val="7"/>
      <color theme="0" tint="-0.14999847407452621"/>
      <name val="Calibri"/>
      <family val="2"/>
    </font>
    <font>
      <b/>
      <sz val="8"/>
      <color rgb="FF002060"/>
      <name val="Calibri"/>
      <family val="2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8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165" fontId="2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2" fillId="0" borderId="0" applyFill="0" applyBorder="0" applyAlignment="0" applyProtection="0"/>
    <xf numFmtId="16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0" fontId="1" fillId="0" borderId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2" fillId="0" borderId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9" fontId="55" fillId="0" borderId="0" applyFont="0" applyFill="0" applyBorder="0" applyAlignment="0" applyProtection="0"/>
  </cellStyleXfs>
  <cellXfs count="232">
    <xf numFmtId="0" fontId="0" fillId="0" borderId="0" xfId="0"/>
    <xf numFmtId="0" fontId="2" fillId="0" borderId="0" xfId="0" applyFont="1"/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/>
    <xf numFmtId="4" fontId="8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center"/>
    </xf>
    <xf numFmtId="0" fontId="9" fillId="0" borderId="0" xfId="2" applyFont="1" applyAlignment="1">
      <alignment horizontal="left"/>
    </xf>
    <xf numFmtId="0" fontId="9" fillId="0" borderId="0" xfId="2" applyFont="1" applyAlignment="1">
      <alignment horizontal="left" vertical="top"/>
    </xf>
    <xf numFmtId="0" fontId="11" fillId="0" borderId="0" xfId="0" applyFont="1"/>
    <xf numFmtId="0" fontId="14" fillId="0" borderId="0" xfId="0" applyFont="1"/>
    <xf numFmtId="0" fontId="9" fillId="0" borderId="0" xfId="2" applyFont="1" applyAlignment="1">
      <alignment horizontal="left" wrapText="1"/>
    </xf>
    <xf numFmtId="4" fontId="11" fillId="0" borderId="0" xfId="0" applyNumberFormat="1" applyFont="1"/>
    <xf numFmtId="4" fontId="11" fillId="2" borderId="21" xfId="2" applyNumberFormat="1" applyFont="1" applyFill="1" applyBorder="1" applyAlignment="1">
      <alignment horizontal="center"/>
    </xf>
    <xf numFmtId="0" fontId="11" fillId="2" borderId="0" xfId="0" applyFont="1" applyFill="1"/>
    <xf numFmtId="43" fontId="11" fillId="0" borderId="0" xfId="12" applyFont="1" applyFill="1" applyBorder="1"/>
    <xf numFmtId="4" fontId="7" fillId="8" borderId="1" xfId="2" applyNumberFormat="1" applyFont="1" applyFill="1" applyBorder="1" applyAlignment="1">
      <alignment horizontal="center" vertical="center"/>
    </xf>
    <xf numFmtId="4" fontId="8" fillId="2" borderId="1" xfId="2" applyNumberFormat="1" applyFont="1" applyFill="1" applyBorder="1" applyAlignment="1">
      <alignment horizontal="center"/>
    </xf>
    <xf numFmtId="0" fontId="8" fillId="0" borderId="21" xfId="2" applyFont="1" applyBorder="1" applyAlignment="1">
      <alignment horizontal="center" vertical="top"/>
    </xf>
    <xf numFmtId="0" fontId="8" fillId="0" borderId="1" xfId="2" applyFont="1" applyBorder="1" applyAlignment="1">
      <alignment horizontal="center" vertical="top"/>
    </xf>
    <xf numFmtId="4" fontId="6" fillId="0" borderId="1" xfId="2" applyNumberFormat="1" applyFont="1" applyBorder="1" applyAlignment="1">
      <alignment horizontal="center"/>
    </xf>
    <xf numFmtId="4" fontId="6" fillId="0" borderId="22" xfId="2" applyNumberFormat="1" applyFont="1" applyBorder="1" applyAlignment="1">
      <alignment horizontal="center"/>
    </xf>
    <xf numFmtId="4" fontId="6" fillId="0" borderId="21" xfId="2" applyNumberFormat="1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2" borderId="26" xfId="2" applyFont="1" applyFill="1" applyBorder="1" applyAlignment="1">
      <alignment horizontal="center" vertical="center"/>
    </xf>
    <xf numFmtId="0" fontId="8" fillId="2" borderId="27" xfId="2" applyFont="1" applyFill="1" applyBorder="1" applyAlignment="1">
      <alignment horizontal="center" vertical="center"/>
    </xf>
    <xf numFmtId="4" fontId="8" fillId="2" borderId="28" xfId="2" applyNumberFormat="1" applyFont="1" applyFill="1" applyBorder="1" applyAlignment="1">
      <alignment horizontal="center" vertical="center"/>
    </xf>
    <xf numFmtId="4" fontId="8" fillId="2" borderId="26" xfId="2" applyNumberFormat="1" applyFont="1" applyFill="1" applyBorder="1" applyAlignment="1">
      <alignment horizontal="center" vertical="center" wrapText="1"/>
    </xf>
    <xf numFmtId="4" fontId="8" fillId="2" borderId="27" xfId="2" applyNumberFormat="1" applyFont="1" applyFill="1" applyBorder="1" applyAlignment="1">
      <alignment horizontal="center" vertical="center" wrapText="1"/>
    </xf>
    <xf numFmtId="4" fontId="8" fillId="2" borderId="28" xfId="2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0" borderId="23" xfId="2" applyFont="1" applyBorder="1" applyAlignment="1">
      <alignment horizontal="center" vertical="top"/>
    </xf>
    <xf numFmtId="0" fontId="8" fillId="0" borderId="24" xfId="2" applyFont="1" applyBorder="1" applyAlignment="1">
      <alignment horizontal="center" vertical="top"/>
    </xf>
    <xf numFmtId="0" fontId="8" fillId="0" borderId="24" xfId="2" applyFont="1" applyBorder="1" applyAlignment="1">
      <alignment horizontal="center" vertical="justify"/>
    </xf>
    <xf numFmtId="0" fontId="8" fillId="0" borderId="24" xfId="2" applyFont="1" applyBorder="1" applyAlignment="1">
      <alignment horizontal="center"/>
    </xf>
    <xf numFmtId="4" fontId="6" fillId="0" borderId="25" xfId="2" applyNumberFormat="1" applyFont="1" applyBorder="1" applyAlignment="1">
      <alignment horizontal="center"/>
    </xf>
    <xf numFmtId="4" fontId="6" fillId="0" borderId="23" xfId="2" applyNumberFormat="1" applyFont="1" applyBorder="1" applyAlignment="1">
      <alignment horizontal="center"/>
    </xf>
    <xf numFmtId="4" fontId="6" fillId="0" borderId="24" xfId="2" applyNumberFormat="1" applyFont="1" applyBorder="1" applyAlignment="1">
      <alignment horizontal="center"/>
    </xf>
    <xf numFmtId="0" fontId="6" fillId="9" borderId="0" xfId="0" applyFont="1" applyFill="1"/>
    <xf numFmtId="0" fontId="10" fillId="0" borderId="5" xfId="2" applyFont="1" applyBorder="1" applyAlignment="1">
      <alignment horizontal="center"/>
    </xf>
    <xf numFmtId="0" fontId="6" fillId="0" borderId="5" xfId="0" applyFont="1" applyBorder="1"/>
    <xf numFmtId="4" fontId="6" fillId="0" borderId="5" xfId="0" applyNumberFormat="1" applyFont="1" applyBorder="1"/>
    <xf numFmtId="4" fontId="9" fillId="0" borderId="0" xfId="2" applyNumberFormat="1" applyFont="1" applyAlignment="1">
      <alignment horizontal="left" wrapText="1"/>
    </xf>
    <xf numFmtId="10" fontId="8" fillId="2" borderId="1" xfId="1" applyNumberFormat="1" applyFont="1" applyFill="1" applyBorder="1" applyAlignment="1">
      <alignment horizontal="center"/>
    </xf>
    <xf numFmtId="0" fontId="19" fillId="0" borderId="0" xfId="2" applyFont="1" applyAlignment="1">
      <alignment horizontal="center" vertical="top"/>
    </xf>
    <xf numFmtId="0" fontId="15" fillId="0" borderId="0" xfId="2" applyFont="1" applyAlignment="1">
      <alignment horizontal="right" vertical="justify"/>
    </xf>
    <xf numFmtId="0" fontId="15" fillId="0" borderId="0" xfId="2" applyFont="1" applyAlignment="1">
      <alignment horizontal="center"/>
    </xf>
    <xf numFmtId="4" fontId="15" fillId="0" borderId="0" xfId="2" applyNumberFormat="1" applyFont="1" applyAlignment="1">
      <alignment horizontal="center"/>
    </xf>
    <xf numFmtId="0" fontId="8" fillId="10" borderId="21" xfId="2" applyFont="1" applyFill="1" applyBorder="1" applyAlignment="1">
      <alignment horizontal="center" vertical="top"/>
    </xf>
    <xf numFmtId="0" fontId="8" fillId="10" borderId="1" xfId="2" applyFont="1" applyFill="1" applyBorder="1" applyAlignment="1">
      <alignment horizontal="center" vertical="top"/>
    </xf>
    <xf numFmtId="0" fontId="8" fillId="10" borderId="1" xfId="2" applyFont="1" applyFill="1" applyBorder="1" applyAlignment="1">
      <alignment horizontal="left" vertical="justify"/>
    </xf>
    <xf numFmtId="0" fontId="8" fillId="10" borderId="1" xfId="2" applyFont="1" applyFill="1" applyBorder="1" applyAlignment="1">
      <alignment horizontal="center"/>
    </xf>
    <xf numFmtId="4" fontId="6" fillId="10" borderId="22" xfId="2" applyNumberFormat="1" applyFont="1" applyFill="1" applyBorder="1" applyAlignment="1">
      <alignment horizontal="center"/>
    </xf>
    <xf numFmtId="4" fontId="6" fillId="10" borderId="21" xfId="2" applyNumberFormat="1" applyFont="1" applyFill="1" applyBorder="1" applyAlignment="1">
      <alignment horizontal="center"/>
    </xf>
    <xf numFmtId="4" fontId="6" fillId="10" borderId="1" xfId="2" applyNumberFormat="1" applyFont="1" applyFill="1" applyBorder="1" applyAlignment="1">
      <alignment horizontal="center"/>
    </xf>
    <xf numFmtId="4" fontId="8" fillId="10" borderId="22" xfId="2" applyNumberFormat="1" applyFont="1" applyFill="1" applyBorder="1" applyAlignment="1">
      <alignment horizontal="center"/>
    </xf>
    <xf numFmtId="0" fontId="8" fillId="10" borderId="0" xfId="0" quotePrefix="1" applyFont="1" applyFill="1"/>
    <xf numFmtId="10" fontId="8" fillId="10" borderId="0" xfId="1" applyNumberFormat="1" applyFont="1" applyFill="1" applyBorder="1" applyAlignment="1">
      <alignment horizontal="left"/>
    </xf>
    <xf numFmtId="0" fontId="6" fillId="10" borderId="0" xfId="0" applyFont="1" applyFill="1"/>
    <xf numFmtId="4" fontId="6" fillId="10" borderId="21" xfId="2" applyNumberFormat="1" applyFont="1" applyFill="1" applyBorder="1" applyAlignment="1">
      <alignment horizontal="left"/>
    </xf>
    <xf numFmtId="0" fontId="15" fillId="0" borderId="0" xfId="0" applyFont="1"/>
    <xf numFmtId="0" fontId="22" fillId="0" borderId="0" xfId="0" applyFont="1"/>
    <xf numFmtId="0" fontId="19" fillId="0" borderId="0" xfId="0" applyFont="1" applyAlignment="1">
      <alignment horizontal="center"/>
    </xf>
    <xf numFmtId="0" fontId="19" fillId="0" borderId="0" xfId="2" applyFont="1" applyAlignment="1">
      <alignment horizontal="center"/>
    </xf>
    <xf numFmtId="4" fontId="19" fillId="0" borderId="0" xfId="2" applyNumberFormat="1" applyFont="1" applyAlignment="1">
      <alignment horizontal="center"/>
    </xf>
    <xf numFmtId="0" fontId="19" fillId="0" borderId="0" xfId="0" applyFont="1"/>
    <xf numFmtId="0" fontId="26" fillId="0" borderId="0" xfId="0" applyFont="1"/>
    <xf numFmtId="4" fontId="19" fillId="2" borderId="6" xfId="2" applyNumberFormat="1" applyFont="1" applyFill="1" applyBorder="1" applyAlignment="1">
      <alignment horizontal="center"/>
    </xf>
    <xf numFmtId="0" fontId="27" fillId="5" borderId="0" xfId="0" applyFont="1" applyFill="1" applyAlignment="1">
      <alignment horizontal="center"/>
    </xf>
    <xf numFmtId="0" fontId="19" fillId="0" borderId="32" xfId="2" applyFont="1" applyBorder="1" applyAlignment="1">
      <alignment horizontal="right" vertical="top"/>
    </xf>
    <xf numFmtId="0" fontId="19" fillId="0" borderId="0" xfId="2" applyFont="1" applyAlignment="1">
      <alignment horizontal="left" vertical="justify"/>
    </xf>
    <xf numFmtId="0" fontId="19" fillId="0" borderId="34" xfId="2" applyFont="1" applyBorder="1" applyAlignment="1">
      <alignment horizontal="center"/>
    </xf>
    <xf numFmtId="4" fontId="19" fillId="0" borderId="6" xfId="2" applyNumberFormat="1" applyFont="1" applyBorder="1" applyAlignment="1">
      <alignment horizontal="center"/>
    </xf>
    <xf numFmtId="4" fontId="19" fillId="0" borderId="34" xfId="2" applyNumberFormat="1" applyFont="1" applyBorder="1" applyAlignment="1">
      <alignment horizontal="center"/>
    </xf>
    <xf numFmtId="0" fontId="19" fillId="7" borderId="6" xfId="2" applyFont="1" applyFill="1" applyBorder="1" applyAlignment="1">
      <alignment horizontal="right" vertical="top"/>
    </xf>
    <xf numFmtId="0" fontId="19" fillId="7" borderId="8" xfId="2" applyFont="1" applyFill="1" applyBorder="1" applyAlignment="1">
      <alignment horizontal="left" vertical="justify"/>
    </xf>
    <xf numFmtId="4" fontId="19" fillId="7" borderId="6" xfId="2" applyNumberFormat="1" applyFont="1" applyFill="1" applyBorder="1" applyAlignment="1">
      <alignment horizontal="center"/>
    </xf>
    <xf numFmtId="4" fontId="19" fillId="7" borderId="8" xfId="2" applyNumberFormat="1" applyFont="1" applyFill="1" applyBorder="1" applyAlignment="1">
      <alignment horizontal="center"/>
    </xf>
    <xf numFmtId="4" fontId="19" fillId="0" borderId="35" xfId="2" applyNumberFormat="1" applyFont="1" applyBorder="1" applyAlignment="1">
      <alignment horizontal="center"/>
    </xf>
    <xf numFmtId="43" fontId="19" fillId="3" borderId="1" xfId="2" applyNumberFormat="1" applyFont="1" applyFill="1" applyBorder="1" applyAlignment="1">
      <alignment horizontal="center"/>
    </xf>
    <xf numFmtId="10" fontId="28" fillId="7" borderId="6" xfId="1" applyNumberFormat="1" applyFont="1" applyFill="1" applyBorder="1" applyAlignment="1">
      <alignment horizontal="center"/>
    </xf>
    <xf numFmtId="10" fontId="29" fillId="7" borderId="8" xfId="1" applyNumberFormat="1" applyFont="1" applyFill="1" applyBorder="1" applyAlignment="1">
      <alignment horizontal="center"/>
    </xf>
    <xf numFmtId="0" fontId="30" fillId="0" borderId="32" xfId="2" applyFont="1" applyBorder="1" applyAlignment="1">
      <alignment horizontal="right" vertical="top"/>
    </xf>
    <xf numFmtId="0" fontId="30" fillId="0" borderId="0" xfId="2" applyFont="1" applyAlignment="1">
      <alignment horizontal="left" vertical="justify"/>
    </xf>
    <xf numFmtId="0" fontId="30" fillId="0" borderId="35" xfId="2" applyFont="1" applyBorder="1" applyAlignment="1">
      <alignment horizontal="center"/>
    </xf>
    <xf numFmtId="4" fontId="30" fillId="0" borderId="30" xfId="2" applyNumberFormat="1" applyFont="1" applyBorder="1" applyAlignment="1">
      <alignment horizontal="center"/>
    </xf>
    <xf numFmtId="4" fontId="30" fillId="0" borderId="35" xfId="2" applyNumberFormat="1" applyFont="1" applyBorder="1" applyAlignment="1">
      <alignment horizontal="center"/>
    </xf>
    <xf numFmtId="0" fontId="31" fillId="0" borderId="0" xfId="0" applyFont="1"/>
    <xf numFmtId="10" fontId="29" fillId="0" borderId="35" xfId="1" applyNumberFormat="1" applyFont="1" applyFill="1" applyBorder="1" applyAlignment="1">
      <alignment horizontal="center"/>
    </xf>
    <xf numFmtId="0" fontId="31" fillId="0" borderId="0" xfId="0" applyFont="1" applyAlignment="1">
      <alignment horizontal="left" vertical="top" wrapText="1"/>
    </xf>
    <xf numFmtId="4" fontId="30" fillId="0" borderId="32" xfId="2" applyNumberFormat="1" applyFont="1" applyBorder="1" applyAlignment="1">
      <alignment horizontal="center"/>
    </xf>
    <xf numFmtId="4" fontId="19" fillId="0" borderId="32" xfId="2" applyNumberFormat="1" applyFont="1" applyBorder="1" applyAlignment="1">
      <alignment horizontal="center"/>
    </xf>
    <xf numFmtId="10" fontId="29" fillId="7" borderId="6" xfId="1" applyNumberFormat="1" applyFont="1" applyFill="1" applyBorder="1" applyAlignment="1">
      <alignment horizontal="center"/>
    </xf>
    <xf numFmtId="0" fontId="32" fillId="0" borderId="0" xfId="2" applyFont="1" applyAlignment="1">
      <alignment horizontal="left" vertical="justify"/>
    </xf>
    <xf numFmtId="0" fontId="32" fillId="0" borderId="35" xfId="2" applyFont="1" applyBorder="1" applyAlignment="1">
      <alignment horizontal="center"/>
    </xf>
    <xf numFmtId="0" fontId="30" fillId="0" borderId="36" xfId="2" applyFont="1" applyBorder="1" applyAlignment="1">
      <alignment horizontal="center"/>
    </xf>
    <xf numFmtId="10" fontId="28" fillId="7" borderId="8" xfId="1" applyNumberFormat="1" applyFont="1" applyFill="1" applyBorder="1" applyAlignment="1">
      <alignment horizontal="center"/>
    </xf>
    <xf numFmtId="0" fontId="19" fillId="0" borderId="32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10" fontId="29" fillId="0" borderId="0" xfId="1" applyNumberFormat="1" applyFont="1" applyFill="1" applyBorder="1" applyAlignment="1">
      <alignment horizontal="center"/>
    </xf>
    <xf numFmtId="4" fontId="19" fillId="0" borderId="31" xfId="2" applyNumberFormat="1" applyFont="1" applyBorder="1" applyAlignment="1">
      <alignment horizontal="center"/>
    </xf>
    <xf numFmtId="10" fontId="29" fillId="0" borderId="36" xfId="1" applyNumberFormat="1" applyFont="1" applyFill="1" applyBorder="1" applyAlignment="1">
      <alignment horizontal="center"/>
    </xf>
    <xf numFmtId="10" fontId="29" fillId="0" borderId="33" xfId="1" applyNumberFormat="1" applyFont="1" applyFill="1" applyBorder="1" applyAlignment="1">
      <alignment horizontal="center"/>
    </xf>
    <xf numFmtId="0" fontId="19" fillId="0" borderId="33" xfId="0" applyFont="1" applyBorder="1"/>
    <xf numFmtId="0" fontId="33" fillId="2" borderId="0" xfId="0" applyFont="1" applyFill="1"/>
    <xf numFmtId="4" fontId="19" fillId="4" borderId="1" xfId="2" applyNumberFormat="1" applyFont="1" applyFill="1" applyBorder="1" applyAlignment="1">
      <alignment horizontal="center"/>
    </xf>
    <xf numFmtId="165" fontId="19" fillId="4" borderId="1" xfId="2" applyNumberFormat="1" applyFont="1" applyFill="1" applyBorder="1" applyAlignment="1">
      <alignment horizontal="center"/>
    </xf>
    <xf numFmtId="4" fontId="26" fillId="0" borderId="0" xfId="0" applyNumberFormat="1" applyFont="1"/>
    <xf numFmtId="43" fontId="19" fillId="7" borderId="1" xfId="12" applyFont="1" applyFill="1" applyBorder="1" applyAlignment="1">
      <alignment horizontal="center"/>
    </xf>
    <xf numFmtId="43" fontId="36" fillId="0" borderId="0" xfId="0" applyNumberFormat="1" applyFont="1"/>
    <xf numFmtId="4" fontId="37" fillId="4" borderId="1" xfId="2" applyNumberFormat="1" applyFont="1" applyFill="1" applyBorder="1" applyAlignment="1">
      <alignment horizontal="center"/>
    </xf>
    <xf numFmtId="0" fontId="38" fillId="0" borderId="0" xfId="0" applyFont="1"/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12" fillId="0" borderId="0" xfId="0" applyFont="1"/>
    <xf numFmtId="0" fontId="42" fillId="0" borderId="0" xfId="0" applyFont="1" applyAlignment="1">
      <alignment horizontal="center" wrapText="1"/>
    </xf>
    <xf numFmtId="0" fontId="43" fillId="0" borderId="0" xfId="0" applyFont="1"/>
    <xf numFmtId="0" fontId="43" fillId="0" borderId="0" xfId="0" applyFont="1" applyAlignment="1">
      <alignment horizontal="center"/>
    </xf>
    <xf numFmtId="0" fontId="23" fillId="6" borderId="6" xfId="0" applyFont="1" applyFill="1" applyBorder="1"/>
    <xf numFmtId="0" fontId="23" fillId="6" borderId="6" xfId="0" applyFont="1" applyFill="1" applyBorder="1" applyAlignment="1">
      <alignment horizontal="center"/>
    </xf>
    <xf numFmtId="0" fontId="43" fillId="0" borderId="6" xfId="0" applyFont="1" applyBorder="1" applyAlignment="1">
      <alignment horizontal="left"/>
    </xf>
    <xf numFmtId="0" fontId="23" fillId="0" borderId="7" xfId="0" applyFont="1" applyBorder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6" xfId="0" applyFont="1" applyBorder="1" applyAlignment="1">
      <alignment horizontal="center"/>
    </xf>
    <xf numFmtId="10" fontId="18" fillId="5" borderId="6" xfId="1" applyNumberFormat="1" applyFont="1" applyFill="1" applyBorder="1" applyAlignment="1">
      <alignment horizontal="center"/>
    </xf>
    <xf numFmtId="0" fontId="38" fillId="0" borderId="6" xfId="0" applyFont="1" applyBorder="1"/>
    <xf numFmtId="2" fontId="44" fillId="0" borderId="6" xfId="0" applyNumberFormat="1" applyFont="1" applyBorder="1" applyAlignment="1">
      <alignment horizontal="center"/>
    </xf>
    <xf numFmtId="10" fontId="44" fillId="0" borderId="6" xfId="1" applyNumberFormat="1" applyFont="1" applyBorder="1" applyAlignment="1">
      <alignment horizontal="center"/>
    </xf>
    <xf numFmtId="0" fontId="23" fillId="0" borderId="6" xfId="19" applyFont="1" applyBorder="1"/>
    <xf numFmtId="0" fontId="23" fillId="0" borderId="6" xfId="19" applyFont="1" applyBorder="1" applyAlignment="1">
      <alignment horizontal="center"/>
    </xf>
    <xf numFmtId="10" fontId="18" fillId="5" borderId="6" xfId="26" applyNumberFormat="1" applyFont="1" applyFill="1" applyBorder="1" applyAlignment="1">
      <alignment horizontal="center"/>
    </xf>
    <xf numFmtId="0" fontId="38" fillId="0" borderId="6" xfId="0" applyFont="1" applyBorder="1" applyAlignment="1">
      <alignment vertical="center"/>
    </xf>
    <xf numFmtId="10" fontId="18" fillId="0" borderId="6" xfId="1" applyNumberFormat="1" applyFont="1" applyBorder="1" applyAlignment="1">
      <alignment horizontal="center"/>
    </xf>
    <xf numFmtId="169" fontId="45" fillId="0" borderId="0" xfId="0" applyNumberFormat="1" applyFont="1" applyAlignment="1">
      <alignment horizontal="left"/>
    </xf>
    <xf numFmtId="10" fontId="18" fillId="0" borderId="7" xfId="1" applyNumberFormat="1" applyFont="1" applyFill="1" applyBorder="1" applyAlignment="1">
      <alignment horizontal="center"/>
    </xf>
    <xf numFmtId="0" fontId="23" fillId="6" borderId="8" xfId="0" applyFont="1" applyFill="1" applyBorder="1"/>
    <xf numFmtId="0" fontId="0" fillId="6" borderId="9" xfId="0" applyFill="1" applyBorder="1" applyAlignment="1">
      <alignment horizontal="center"/>
    </xf>
    <xf numFmtId="0" fontId="46" fillId="0" borderId="0" xfId="0" applyFont="1"/>
    <xf numFmtId="0" fontId="47" fillId="0" borderId="0" xfId="0" applyFont="1" applyAlignment="1">
      <alignment horizontal="center"/>
    </xf>
    <xf numFmtId="0" fontId="48" fillId="0" borderId="0" xfId="0" applyFont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24" fillId="0" borderId="13" xfId="0" applyFont="1" applyBorder="1"/>
    <xf numFmtId="0" fontId="24" fillId="0" borderId="0" xfId="0" applyFont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0" xfId="0" applyFont="1"/>
    <xf numFmtId="0" fontId="24" fillId="0" borderId="15" xfId="0" applyFont="1" applyBorder="1"/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18" fillId="0" borderId="0" xfId="0" applyFont="1"/>
    <xf numFmtId="0" fontId="49" fillId="0" borderId="0" xfId="0" applyFont="1" applyAlignment="1">
      <alignment horizontal="center"/>
    </xf>
    <xf numFmtId="0" fontId="24" fillId="0" borderId="0" xfId="6" applyFont="1"/>
    <xf numFmtId="0" fontId="51" fillId="0" borderId="6" xfId="0" applyFont="1" applyBorder="1" applyAlignment="1">
      <alignment wrapText="1"/>
    </xf>
    <xf numFmtId="43" fontId="34" fillId="10" borderId="6" xfId="12" applyFont="1" applyFill="1" applyBorder="1" applyAlignment="1">
      <alignment horizontal="center"/>
    </xf>
    <xf numFmtId="168" fontId="35" fillId="10" borderId="6" xfId="1" applyNumberFormat="1" applyFont="1" applyFill="1" applyBorder="1" applyAlignment="1">
      <alignment horizontal="center"/>
    </xf>
    <xf numFmtId="0" fontId="19" fillId="0" borderId="32" xfId="2" applyFont="1" applyBorder="1" applyAlignment="1">
      <alignment horizontal="right" vertical="center"/>
    </xf>
    <xf numFmtId="0" fontId="19" fillId="0" borderId="0" xfId="2" applyFont="1" applyAlignment="1">
      <alignment horizontal="right" vertical="center"/>
    </xf>
    <xf numFmtId="10" fontId="29" fillId="0" borderId="0" xfId="1" applyNumberFormat="1" applyFont="1" applyFill="1" applyBorder="1" applyAlignment="1">
      <alignment horizontal="right"/>
    </xf>
    <xf numFmtId="0" fontId="19" fillId="0" borderId="0" xfId="2" applyFont="1" applyAlignment="1">
      <alignment horizontal="right" vertical="top"/>
    </xf>
    <xf numFmtId="4" fontId="8" fillId="8" borderId="27" xfId="2" applyNumberFormat="1" applyFont="1" applyFill="1" applyBorder="1" applyAlignment="1">
      <alignment horizontal="center"/>
    </xf>
    <xf numFmtId="4" fontId="54" fillId="8" borderId="28" xfId="2" applyNumberFormat="1" applyFont="1" applyFill="1" applyBorder="1" applyAlignment="1">
      <alignment horizontal="center" vertical="center"/>
    </xf>
    <xf numFmtId="4" fontId="8" fillId="8" borderId="26" xfId="2" applyNumberFormat="1" applyFont="1" applyFill="1" applyBorder="1" applyAlignment="1">
      <alignment horizontal="left"/>
    </xf>
    <xf numFmtId="0" fontId="8" fillId="9" borderId="0" xfId="0" quotePrefix="1" applyFont="1" applyFill="1"/>
    <xf numFmtId="10" fontId="8" fillId="9" borderId="0" xfId="1" applyNumberFormat="1" applyFont="1" applyFill="1" applyBorder="1" applyAlignment="1">
      <alignment horizontal="left"/>
    </xf>
    <xf numFmtId="0" fontId="8" fillId="8" borderId="0" xfId="0" applyFont="1" applyFill="1"/>
    <xf numFmtId="0" fontId="8" fillId="0" borderId="1" xfId="2" quotePrefix="1" applyFont="1" applyBorder="1" applyAlignment="1">
      <alignment horizontal="center" vertical="top"/>
    </xf>
    <xf numFmtId="0" fontId="8" fillId="0" borderId="1" xfId="2" applyFont="1" applyBorder="1" applyAlignment="1">
      <alignment horizontal="justify" vertical="justify"/>
    </xf>
    <xf numFmtId="0" fontId="8" fillId="0" borderId="1" xfId="2" applyFont="1" applyBorder="1" applyAlignment="1">
      <alignment horizontal="justify" vertical="justify" wrapText="1"/>
    </xf>
    <xf numFmtId="0" fontId="8" fillId="0" borderId="1" xfId="2" applyFont="1" applyBorder="1" applyAlignment="1">
      <alignment horizontal="center" vertical="top" wrapText="1"/>
    </xf>
    <xf numFmtId="0" fontId="8" fillId="0" borderId="1" xfId="81" applyFont="1" applyBorder="1" applyAlignment="1">
      <alignment horizontal="justify" vertical="justify"/>
    </xf>
    <xf numFmtId="0" fontId="8" fillId="0" borderId="1" xfId="2" quotePrefix="1" applyFont="1" applyBorder="1" applyAlignment="1">
      <alignment horizontal="center" vertical="top" wrapText="1"/>
    </xf>
    <xf numFmtId="0" fontId="8" fillId="0" borderId="41" xfId="2" applyFont="1" applyBorder="1" applyAlignment="1">
      <alignment horizontal="center" vertical="top"/>
    </xf>
    <xf numFmtId="0" fontId="8" fillId="0" borderId="0" xfId="2" applyFont="1" applyAlignment="1">
      <alignment horizontal="center" vertical="top"/>
    </xf>
    <xf numFmtId="0" fontId="8" fillId="0" borderId="0" xfId="2" quotePrefix="1" applyFont="1" applyAlignment="1">
      <alignment horizontal="center" vertical="top"/>
    </xf>
    <xf numFmtId="0" fontId="8" fillId="0" borderId="0" xfId="2" applyFont="1" applyAlignment="1">
      <alignment horizontal="justify" vertical="justify"/>
    </xf>
    <xf numFmtId="4" fontId="6" fillId="0" borderId="42" xfId="2" applyNumberFormat="1" applyFont="1" applyBorder="1" applyAlignment="1">
      <alignment horizontal="center"/>
    </xf>
    <xf numFmtId="4" fontId="6" fillId="0" borderId="43" xfId="2" applyNumberFormat="1" applyFont="1" applyBorder="1" applyAlignment="1">
      <alignment horizontal="center"/>
    </xf>
    <xf numFmtId="4" fontId="6" fillId="0" borderId="29" xfId="2" applyNumberFormat="1" applyFont="1" applyBorder="1" applyAlignment="1">
      <alignment horizontal="center"/>
    </xf>
    <xf numFmtId="4" fontId="6" fillId="0" borderId="44" xfId="2" applyNumberFormat="1" applyFont="1" applyBorder="1" applyAlignment="1">
      <alignment horizontal="center"/>
    </xf>
    <xf numFmtId="0" fontId="10" fillId="8" borderId="18" xfId="2" applyFont="1" applyFill="1" applyBorder="1" applyAlignment="1">
      <alignment horizontal="center" vertical="center" wrapText="1"/>
    </xf>
    <xf numFmtId="0" fontId="10" fillId="8" borderId="19" xfId="2" applyFont="1" applyFill="1" applyBorder="1" applyAlignment="1">
      <alignment horizontal="center" vertical="center" wrapText="1"/>
    </xf>
    <xf numFmtId="0" fontId="10" fillId="8" borderId="2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4" fontId="10" fillId="0" borderId="3" xfId="2" applyNumberFormat="1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4" fontId="8" fillId="2" borderId="18" xfId="2" applyNumberFormat="1" applyFont="1" applyFill="1" applyBorder="1" applyAlignment="1">
      <alignment horizontal="center" vertical="center" wrapText="1"/>
    </xf>
    <xf numFmtId="4" fontId="8" fillId="2" borderId="19" xfId="2" applyNumberFormat="1" applyFont="1" applyFill="1" applyBorder="1" applyAlignment="1">
      <alignment horizontal="center" vertical="center" wrapText="1"/>
    </xf>
    <xf numFmtId="4" fontId="8" fillId="2" borderId="20" xfId="2" applyNumberFormat="1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/>
    </xf>
    <xf numFmtId="0" fontId="21" fillId="0" borderId="0" xfId="2" applyFont="1" applyAlignment="1">
      <alignment horizontal="left" wrapText="1"/>
    </xf>
    <xf numFmtId="0" fontId="21" fillId="0" borderId="0" xfId="2" applyFont="1" applyAlignment="1">
      <alignment horizontal="left"/>
    </xf>
    <xf numFmtId="0" fontId="21" fillId="0" borderId="0" xfId="2" applyFont="1" applyAlignment="1">
      <alignment horizontal="left" vertical="top"/>
    </xf>
    <xf numFmtId="0" fontId="49" fillId="0" borderId="0" xfId="6" applyFont="1" applyAlignment="1">
      <alignment horizontal="justify" wrapText="1"/>
    </xf>
    <xf numFmtId="0" fontId="24" fillId="0" borderId="0" xfId="19" applyFont="1" applyAlignment="1">
      <alignment horizontal="justify" wrapText="1"/>
    </xf>
    <xf numFmtId="0" fontId="52" fillId="0" borderId="8" xfId="0" applyFont="1" applyBorder="1" applyAlignment="1">
      <alignment horizontal="left" vertical="justify" wrapText="1"/>
    </xf>
    <xf numFmtId="0" fontId="52" fillId="0" borderId="7" xfId="0" applyFont="1" applyBorder="1" applyAlignment="1">
      <alignment horizontal="left" vertical="justify" wrapText="1"/>
    </xf>
    <xf numFmtId="0" fontId="52" fillId="0" borderId="9" xfId="0" applyFont="1" applyBorder="1" applyAlignment="1">
      <alignment horizontal="left" vertical="justify" wrapText="1"/>
    </xf>
    <xf numFmtId="0" fontId="39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top" wrapText="1"/>
    </xf>
    <xf numFmtId="0" fontId="33" fillId="2" borderId="30" xfId="2" applyFont="1" applyFill="1" applyBorder="1" applyAlignment="1">
      <alignment horizontal="right" vertical="center"/>
    </xf>
    <xf numFmtId="0" fontId="33" fillId="2" borderId="37" xfId="2" applyFont="1" applyFill="1" applyBorder="1" applyAlignment="1">
      <alignment horizontal="right" vertical="center"/>
    </xf>
    <xf numFmtId="0" fontId="33" fillId="2" borderId="38" xfId="2" applyFont="1" applyFill="1" applyBorder="1" applyAlignment="1">
      <alignment horizontal="right" vertical="center"/>
    </xf>
    <xf numFmtId="0" fontId="33" fillId="2" borderId="31" xfId="2" applyFont="1" applyFill="1" applyBorder="1" applyAlignment="1">
      <alignment horizontal="right" vertical="center"/>
    </xf>
    <xf numFmtId="0" fontId="33" fillId="2" borderId="39" xfId="2" applyFont="1" applyFill="1" applyBorder="1" applyAlignment="1">
      <alignment horizontal="right" vertical="center"/>
    </xf>
    <xf numFmtId="0" fontId="33" fillId="2" borderId="40" xfId="2" applyFont="1" applyFill="1" applyBorder="1" applyAlignment="1">
      <alignment horizontal="right" vertical="center"/>
    </xf>
    <xf numFmtId="0" fontId="19" fillId="7" borderId="30" xfId="2" applyFont="1" applyFill="1" applyBorder="1" applyAlignment="1">
      <alignment horizontal="center" vertical="center"/>
    </xf>
    <xf numFmtId="0" fontId="19" fillId="7" borderId="38" xfId="2" applyFont="1" applyFill="1" applyBorder="1" applyAlignment="1">
      <alignment horizontal="center" vertical="center"/>
    </xf>
    <xf numFmtId="0" fontId="19" fillId="7" borderId="31" xfId="2" applyFont="1" applyFill="1" applyBorder="1" applyAlignment="1">
      <alignment horizontal="center" vertical="center"/>
    </xf>
    <xf numFmtId="0" fontId="19" fillId="7" borderId="40" xfId="2" applyFont="1" applyFill="1" applyBorder="1" applyAlignment="1">
      <alignment horizontal="center" vertical="center"/>
    </xf>
    <xf numFmtId="4" fontId="19" fillId="2" borderId="8" xfId="2" applyNumberFormat="1" applyFont="1" applyFill="1" applyBorder="1" applyAlignment="1">
      <alignment horizontal="center"/>
    </xf>
    <xf numFmtId="4" fontId="19" fillId="2" borderId="7" xfId="2" applyNumberFormat="1" applyFont="1" applyFill="1" applyBorder="1" applyAlignment="1">
      <alignment horizontal="center"/>
    </xf>
    <xf numFmtId="4" fontId="19" fillId="2" borderId="9" xfId="2" applyNumberFormat="1" applyFont="1" applyFill="1" applyBorder="1" applyAlignment="1">
      <alignment horizontal="center"/>
    </xf>
    <xf numFmtId="0" fontId="19" fillId="2" borderId="34" xfId="2" applyFont="1" applyFill="1" applyBorder="1" applyAlignment="1">
      <alignment horizontal="center" vertical="center" wrapText="1"/>
    </xf>
    <xf numFmtId="0" fontId="19" fillId="2" borderId="36" xfId="2" applyFont="1" applyFill="1" applyBorder="1" applyAlignment="1">
      <alignment horizontal="center" vertical="center" wrapText="1"/>
    </xf>
    <xf numFmtId="0" fontId="19" fillId="2" borderId="34" xfId="2" applyFont="1" applyFill="1" applyBorder="1" applyAlignment="1">
      <alignment horizontal="center" vertical="center"/>
    </xf>
    <xf numFmtId="0" fontId="19" fillId="2" borderId="36" xfId="2" applyFont="1" applyFill="1" applyBorder="1" applyAlignment="1">
      <alignment horizontal="center" vertical="center"/>
    </xf>
    <xf numFmtId="4" fontId="21" fillId="0" borderId="8" xfId="2" applyNumberFormat="1" applyFont="1" applyBorder="1" applyAlignment="1">
      <alignment horizontal="center" vertical="center"/>
    </xf>
    <xf numFmtId="4" fontId="21" fillId="0" borderId="7" xfId="2" applyNumberFormat="1" applyFont="1" applyBorder="1" applyAlignment="1">
      <alignment horizontal="center" vertical="center"/>
    </xf>
    <xf numFmtId="4" fontId="21" fillId="0" borderId="9" xfId="2" applyNumberFormat="1" applyFont="1" applyBorder="1" applyAlignment="1">
      <alignment horizontal="center" vertical="center"/>
    </xf>
    <xf numFmtId="0" fontId="21" fillId="0" borderId="8" xfId="2" applyFont="1" applyBorder="1" applyAlignment="1">
      <alignment horizontal="right" vertical="center"/>
    </xf>
    <xf numFmtId="0" fontId="21" fillId="0" borderId="7" xfId="2" applyFont="1" applyBorder="1" applyAlignment="1">
      <alignment horizontal="right" vertical="center"/>
    </xf>
    <xf numFmtId="0" fontId="21" fillId="0" borderId="9" xfId="2" applyFont="1" applyBorder="1" applyAlignment="1">
      <alignment horizontal="right" vertical="center"/>
    </xf>
  </cellXfs>
  <cellStyles count="84">
    <cellStyle name="Moeda 2" xfId="10" xr:uid="{00000000-0005-0000-0000-000001000000}"/>
    <cellStyle name="Moeda 3" xfId="15" xr:uid="{00000000-0005-0000-0000-000002000000}"/>
    <cellStyle name="Moeda 3 2" xfId="44" xr:uid="{EED6F780-9E54-4F2F-BDFE-858F292F8FDC}"/>
    <cellStyle name="Moeda 4" xfId="71" xr:uid="{308A825F-D538-40D0-89DD-1787A6B292B8}"/>
    <cellStyle name="Normal" xfId="0" builtinId="0"/>
    <cellStyle name="Normal 10" xfId="62" xr:uid="{68841A04-6E19-4600-B5F1-70E48D02EA93}"/>
    <cellStyle name="Normal 10 2" xfId="80" xr:uid="{9F964DA3-2AD4-4AD6-95DA-9C281DAE8197}"/>
    <cellStyle name="Normal 19" xfId="57" xr:uid="{DE612FF0-C77A-4370-9241-4DDACB7FCD44}"/>
    <cellStyle name="Normal 2" xfId="3" xr:uid="{00000000-0005-0000-0000-000004000000}"/>
    <cellStyle name="Normal 2 2" xfId="5" xr:uid="{00000000-0005-0000-0000-000005000000}"/>
    <cellStyle name="Normal 2 2 2" xfId="56" xr:uid="{C7EBEF00-CF54-4E90-9C20-CE0BBA4A3F18}"/>
    <cellStyle name="Normal 2 2 3" xfId="69" xr:uid="{AA6EE323-46E7-4326-8A9C-569D1BA6C2FE}"/>
    <cellStyle name="Normal 2 3" xfId="16" xr:uid="{00000000-0005-0000-0000-000006000000}"/>
    <cellStyle name="Normal 2 3 2" xfId="17" xr:uid="{00000000-0005-0000-0000-000007000000}"/>
    <cellStyle name="Normal 2 4" xfId="18" xr:uid="{00000000-0005-0000-0000-000008000000}"/>
    <cellStyle name="Normal 2 5" xfId="38" xr:uid="{00000000-0005-0000-0000-000009000000}"/>
    <cellStyle name="Normal 2 6" xfId="67" xr:uid="{F08EA3B4-B9A1-496C-BAB9-2312383868C1}"/>
    <cellStyle name="Normal 23 3" xfId="82" xr:uid="{7C92C0DE-D2E7-41C5-857A-C7C943DF7C87}"/>
    <cellStyle name="Normal 3" xfId="6" xr:uid="{00000000-0005-0000-0000-00000A000000}"/>
    <cellStyle name="Normal 3 2" xfId="19" xr:uid="{00000000-0005-0000-0000-00000B000000}"/>
    <cellStyle name="Normal 3 2 2" xfId="20" xr:uid="{00000000-0005-0000-0000-00000C000000}"/>
    <cellStyle name="Normal 3 2 3" xfId="36" xr:uid="{00000000-0005-0000-0000-00000D000000}"/>
    <cellStyle name="Normal 3 3" xfId="21" xr:uid="{00000000-0005-0000-0000-00000E000000}"/>
    <cellStyle name="Normal 4" xfId="11" xr:uid="{00000000-0005-0000-0000-00000F000000}"/>
    <cellStyle name="Normal 4 2" xfId="13" xr:uid="{00000000-0005-0000-0000-000010000000}"/>
    <cellStyle name="Normal 4 2 2" xfId="50" xr:uid="{01633513-2C32-4E51-909A-583D9D54FBED}"/>
    <cellStyle name="Normal 5" xfId="14" xr:uid="{00000000-0005-0000-0000-000011000000}"/>
    <cellStyle name="Normal 5 3" xfId="51" xr:uid="{9614A879-9E33-4041-820C-2FC000AEA9A9}"/>
    <cellStyle name="Normal 6" xfId="22" xr:uid="{00000000-0005-0000-0000-000012000000}"/>
    <cellStyle name="Normal 7" xfId="23" xr:uid="{00000000-0005-0000-0000-000013000000}"/>
    <cellStyle name="Normal 7 2" xfId="59" xr:uid="{C35FF795-C6AC-4ECC-A8DA-DB81FCAA035A}"/>
    <cellStyle name="Normal 8" xfId="55" xr:uid="{445DE8F1-FF5E-4BB4-9CDE-379E69B5C615}"/>
    <cellStyle name="Normal 8 2" xfId="79" xr:uid="{B1F98701-FB86-40BF-BEB2-FDDB71D9C2C3}"/>
    <cellStyle name="Normal 9" xfId="61" xr:uid="{D57DECCA-D3D9-4183-9A05-2DC6E6690DA5}"/>
    <cellStyle name="Normal_cronograma 6 meses 2" xfId="2" xr:uid="{00000000-0005-0000-0000-000014000000}"/>
    <cellStyle name="Normal_cronograma 6 meses 2 2" xfId="81" xr:uid="{3C7975A4-1D4F-4CCF-8F23-9F3B6A0DBF23}"/>
    <cellStyle name="Porcentagem" xfId="1" builtinId="5"/>
    <cellStyle name="Porcentagem 2" xfId="7" xr:uid="{00000000-0005-0000-0000-000016000000}"/>
    <cellStyle name="Porcentagem 2 2" xfId="24" xr:uid="{00000000-0005-0000-0000-000017000000}"/>
    <cellStyle name="Porcentagem 2 2 2" xfId="25" xr:uid="{00000000-0005-0000-0000-000018000000}"/>
    <cellStyle name="Porcentagem 3" xfId="26" xr:uid="{00000000-0005-0000-0000-000019000000}"/>
    <cellStyle name="Porcentagem 3 4" xfId="83" xr:uid="{32CC13B6-062E-420D-A7AE-2F77338A0971}"/>
    <cellStyle name="Porcentagem 4" xfId="52" xr:uid="{DD551FBE-25FE-4F2B-A525-3DB712C4DA07}"/>
    <cellStyle name="Porcentagem 5" xfId="66" xr:uid="{71DD4BC3-6A64-46CF-9255-B1B6777DB907}"/>
    <cellStyle name="Porcentagem 6" xfId="60" xr:uid="{7E322EE9-5C01-4EB6-B626-8604B2877290}"/>
    <cellStyle name="Separador de milhares 2" xfId="8" xr:uid="{00000000-0005-0000-0000-00001A000000}"/>
    <cellStyle name="Separador de milhares 2 2" xfId="27" xr:uid="{00000000-0005-0000-0000-00001B000000}"/>
    <cellStyle name="Separador de milhares 2 2 2" xfId="28" xr:uid="{00000000-0005-0000-0000-00001C000000}"/>
    <cellStyle name="Separador de milhares 2 2 2 2" xfId="45" xr:uid="{F5A24B16-D8AE-4B39-AD01-7B0607BF66B5}"/>
    <cellStyle name="Separador de milhares 2 2 2 2 2" xfId="72" xr:uid="{A9C630EB-6D7E-4D7A-A631-99F0E34D33BC}"/>
    <cellStyle name="Separador de milhares 3" xfId="4" xr:uid="{00000000-0005-0000-0000-00001D000000}"/>
    <cellStyle name="Separador de milhares 3 2" xfId="35" xr:uid="{00000000-0005-0000-0000-00001E000000}"/>
    <cellStyle name="Separador de milhares 3 3" xfId="41" xr:uid="{F9698006-172E-4AA3-B0A8-3EA52AC203E8}"/>
    <cellStyle name="Separador de milhares 3 3 2" xfId="68" xr:uid="{3894E608-B0B2-4E6B-8A7D-324961924474}"/>
    <cellStyle name="Separador de milhares 4" xfId="29" xr:uid="{00000000-0005-0000-0000-00001F000000}"/>
    <cellStyle name="Separador de milhares 4 2" xfId="30" xr:uid="{00000000-0005-0000-0000-000020000000}"/>
    <cellStyle name="Separador de milhares 4 2 2" xfId="47" xr:uid="{9DFE85F6-79F5-40AC-9E5F-E06BE2C140A6}"/>
    <cellStyle name="Separador de milhares 4 2 2 2" xfId="74" xr:uid="{263D1D94-327B-47B9-B532-CD7F732CBFEB}"/>
    <cellStyle name="Separador de milhares 4 3" xfId="31" xr:uid="{00000000-0005-0000-0000-000021000000}"/>
    <cellStyle name="Separador de milhares 4 4" xfId="37" xr:uid="{00000000-0005-0000-0000-000022000000}"/>
    <cellStyle name="Separador de milhares 4 5" xfId="46" xr:uid="{0866ABD1-9EC8-4ACF-BC5E-6D1182E408E2}"/>
    <cellStyle name="Separador de milhares 4 5 2" xfId="73" xr:uid="{D9F2B8EF-DA7F-4F99-9C22-5A387755416E}"/>
    <cellStyle name="Separador de milhares 5" xfId="32" xr:uid="{00000000-0005-0000-0000-000023000000}"/>
    <cellStyle name="Separador de milhares 5 2" xfId="48" xr:uid="{3D6E587F-D29E-4539-9094-E4C145D41E4C}"/>
    <cellStyle name="Separador de milhares 5 2 2" xfId="75" xr:uid="{C8247E73-9D14-4427-906C-DD8A6F37DA82}"/>
    <cellStyle name="Vírgula" xfId="12" builtinId="3"/>
    <cellStyle name="Vírgula 2" xfId="9" xr:uid="{00000000-0005-0000-0000-000025000000}"/>
    <cellStyle name="Vírgula 2 2" xfId="33" xr:uid="{00000000-0005-0000-0000-000026000000}"/>
    <cellStyle name="Vírgula 2 2 2" xfId="40" xr:uid="{8BCF6FCD-88E4-4A55-90F8-FE38DBBF9A7B}"/>
    <cellStyle name="Vírgula 2 2 3" xfId="39" xr:uid="{00000000-0005-0000-0000-000027000000}"/>
    <cellStyle name="Vírgula 2 3" xfId="58" xr:uid="{C71585FD-C291-464A-8CF0-0416EFF06C77}"/>
    <cellStyle name="Vírgula 2 3 2" xfId="65" xr:uid="{B986A298-88DA-4F9A-A31B-EB1920D39A3D}"/>
    <cellStyle name="Vírgula 2 4" xfId="53" xr:uid="{B5BF8353-720E-4EFE-A35F-BF4C8D9552C3}"/>
    <cellStyle name="Vírgula 2 4 2" xfId="77" xr:uid="{EA72ECE4-75FF-48B6-BBB9-F95D11997EA1}"/>
    <cellStyle name="Vírgula 2 5" xfId="42" xr:uid="{76A9ACDC-CF4B-4178-94F8-F68AEC136D93}"/>
    <cellStyle name="Vírgula 2 5 2" xfId="64" xr:uid="{30549838-FCAD-48D8-B5A2-5F001166A489}"/>
    <cellStyle name="Vírgula 3" xfId="34" xr:uid="{00000000-0005-0000-0000-000028000000}"/>
    <cellStyle name="Vírgula 3 2" xfId="49" xr:uid="{CB86E8ED-1A42-4496-84E9-F81DEF2A4037}"/>
    <cellStyle name="Vírgula 3 2 2" xfId="76" xr:uid="{E1DCA4F0-1078-40C0-B8DF-071EBD6E65BD}"/>
    <cellStyle name="Vírgula 4" xfId="54" xr:uid="{2FA18064-4B86-4C88-9411-4251D79A588F}"/>
    <cellStyle name="Vírgula 4 2" xfId="78" xr:uid="{021E03CB-6E58-4AEB-B4B9-DFE9428B2F4D}"/>
    <cellStyle name="Vírgula 5" xfId="43" xr:uid="{FED1BA4D-5ADC-4BEB-BF5A-1C058410CF05}"/>
    <cellStyle name="Vírgula 5 2" xfId="63" xr:uid="{60510FB0-DAB8-4980-B4BE-5CC0B84DA83E}"/>
    <cellStyle name="Vírgula 6" xfId="70" xr:uid="{EB0B241A-9D01-43C6-A29D-2E2B0BDB71E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56029</xdr:colOff>
      <xdr:row>19</xdr:row>
      <xdr:rowOff>56030</xdr:rowOff>
    </xdr:from>
    <xdr:to>
      <xdr:col>13</xdr:col>
      <xdr:colOff>22411</xdr:colOff>
      <xdr:row>20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B39017-C3D1-4991-B58D-01B0B06A2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286629" y="5771030"/>
          <a:ext cx="1711362" cy="332590"/>
        </a:xfrm>
        <a:prstGeom prst="rect">
          <a:avLst/>
        </a:prstGeom>
        <a:noFill/>
      </xdr:spPr>
    </xdr:pic>
    <xdr:clientData/>
  </xdr:twoCellAnchor>
  <xdr:oneCellAnchor>
    <xdr:from>
      <xdr:col>10</xdr:col>
      <xdr:colOff>100853</xdr:colOff>
      <xdr:row>78</xdr:row>
      <xdr:rowOff>0</xdr:rowOff>
    </xdr:from>
    <xdr:ext cx="5010149" cy="3237160"/>
    <xdr:pic>
      <xdr:nvPicPr>
        <xdr:cNvPr id="4" name="Imagem 3" descr="Tabela-GG-50.jpg">
          <a:extLst>
            <a:ext uri="{FF2B5EF4-FFF2-40B4-BE49-F238E27FC236}">
              <a16:creationId xmlns:a16="http://schemas.microsoft.com/office/drawing/2014/main" id="{586ACED0-1667-48CC-991F-2E2DCACB6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3713" y="79461360"/>
          <a:ext cx="5010149" cy="32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100853</xdr:colOff>
      <xdr:row>78</xdr:row>
      <xdr:rowOff>0</xdr:rowOff>
    </xdr:from>
    <xdr:ext cx="5010149" cy="3237160"/>
    <xdr:pic>
      <xdr:nvPicPr>
        <xdr:cNvPr id="5" name="Imagem 4" descr="Tabela-GG-50.jpg">
          <a:extLst>
            <a:ext uri="{FF2B5EF4-FFF2-40B4-BE49-F238E27FC236}">
              <a16:creationId xmlns:a16="http://schemas.microsoft.com/office/drawing/2014/main" id="{8F7822AA-D4EE-44D1-9B34-4C46E26C4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3713" y="79461360"/>
          <a:ext cx="5010149" cy="32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100853</xdr:colOff>
      <xdr:row>78</xdr:row>
      <xdr:rowOff>0</xdr:rowOff>
    </xdr:from>
    <xdr:ext cx="5010149" cy="3237160"/>
    <xdr:pic>
      <xdr:nvPicPr>
        <xdr:cNvPr id="6" name="Imagem 5" descr="Tabela-GG-50.jpg">
          <a:extLst>
            <a:ext uri="{FF2B5EF4-FFF2-40B4-BE49-F238E27FC236}">
              <a16:creationId xmlns:a16="http://schemas.microsoft.com/office/drawing/2014/main" id="{71DF9285-7339-4427-AAD4-662ED3640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3713" y="79461360"/>
          <a:ext cx="5010149" cy="32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100853</xdr:colOff>
      <xdr:row>78</xdr:row>
      <xdr:rowOff>0</xdr:rowOff>
    </xdr:from>
    <xdr:ext cx="5010149" cy="3237160"/>
    <xdr:pic>
      <xdr:nvPicPr>
        <xdr:cNvPr id="7" name="Imagem 6" descr="Tabela-GG-50.jpg">
          <a:extLst>
            <a:ext uri="{FF2B5EF4-FFF2-40B4-BE49-F238E27FC236}">
              <a16:creationId xmlns:a16="http://schemas.microsoft.com/office/drawing/2014/main" id="{9E07AF98-5985-4532-AAF8-EDE763077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3713" y="79461360"/>
          <a:ext cx="5010149" cy="32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100853</xdr:colOff>
      <xdr:row>78</xdr:row>
      <xdr:rowOff>0</xdr:rowOff>
    </xdr:from>
    <xdr:ext cx="5010149" cy="3237160"/>
    <xdr:pic>
      <xdr:nvPicPr>
        <xdr:cNvPr id="8" name="Imagem 7" descr="Tabela-GG-50.jpg">
          <a:extLst>
            <a:ext uri="{FF2B5EF4-FFF2-40B4-BE49-F238E27FC236}">
              <a16:creationId xmlns:a16="http://schemas.microsoft.com/office/drawing/2014/main" id="{572CEA12-352B-47A1-AF8A-547BDC005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3713" y="79461360"/>
          <a:ext cx="5010149" cy="32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100853</xdr:colOff>
      <xdr:row>78</xdr:row>
      <xdr:rowOff>0</xdr:rowOff>
    </xdr:from>
    <xdr:ext cx="5010149" cy="3237160"/>
    <xdr:pic>
      <xdr:nvPicPr>
        <xdr:cNvPr id="9" name="Imagem 8" descr="Tabela-GG-50.jpg">
          <a:extLst>
            <a:ext uri="{FF2B5EF4-FFF2-40B4-BE49-F238E27FC236}">
              <a16:creationId xmlns:a16="http://schemas.microsoft.com/office/drawing/2014/main" id="{0D312B51-9AC5-43C7-AFD1-8385AF328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3713" y="79461360"/>
          <a:ext cx="5010149" cy="32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61</xdr:row>
      <xdr:rowOff>11301</xdr:rowOff>
    </xdr:from>
    <xdr:to>
      <xdr:col>1</xdr:col>
      <xdr:colOff>4000501</xdr:colOff>
      <xdr:row>64</xdr:row>
      <xdr:rowOff>152401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33351" y="15213201"/>
          <a:ext cx="3943350" cy="769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BDI =     (</a:t>
          </a:r>
          <a:r>
            <a:rPr lang="pt-BR" sz="1100" u="sng"/>
            <a:t>1+AC/100)x(1+DF/100)x(1+R/100)x(1+l/100</a:t>
          </a:r>
          <a:r>
            <a:rPr lang="pt-BR" sz="1100"/>
            <a:t>)  </a:t>
          </a:r>
          <a:r>
            <a:rPr lang="pt-BR" sz="1100" baseline="0"/>
            <a:t> -1        x100</a:t>
          </a:r>
        </a:p>
        <a:p>
          <a:r>
            <a:rPr lang="pt-BR" sz="1100" baseline="0"/>
            <a:t>                                                1-      </a:t>
          </a:r>
          <a:r>
            <a:rPr lang="pt-BR" sz="1100" u="sng" baseline="0"/>
            <a:t>    l   .           </a:t>
          </a:r>
        </a:p>
        <a:p>
          <a:r>
            <a:rPr lang="pt-BR" sz="1100" baseline="0"/>
            <a:t>                                                           100</a:t>
          </a:r>
          <a:endParaRPr lang="pt-BR" sz="1100"/>
        </a:p>
      </xdr:txBody>
    </xdr:sp>
    <xdr:clientData/>
  </xdr:twoCellAnchor>
  <xdr:twoCellAnchor>
    <xdr:from>
      <xdr:col>1</xdr:col>
      <xdr:colOff>581025</xdr:colOff>
      <xdr:row>61</xdr:row>
      <xdr:rowOff>19050</xdr:rowOff>
    </xdr:from>
    <xdr:to>
      <xdr:col>1</xdr:col>
      <xdr:colOff>3190875</xdr:colOff>
      <xdr:row>64</xdr:row>
      <xdr:rowOff>95250</xdr:rowOff>
    </xdr:to>
    <xdr:sp macro="" textlink="">
      <xdr:nvSpPr>
        <xdr:cNvPr id="3" name="Colchete dupl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57225" y="15220950"/>
          <a:ext cx="2609850" cy="7048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457200</xdr:colOff>
      <xdr:row>61</xdr:row>
      <xdr:rowOff>0</xdr:rowOff>
    </xdr:from>
    <xdr:to>
      <xdr:col>1</xdr:col>
      <xdr:colOff>3415393</xdr:colOff>
      <xdr:row>64</xdr:row>
      <xdr:rowOff>142874</xdr:rowOff>
    </xdr:to>
    <xdr:sp macro="" textlink="">
      <xdr:nvSpPr>
        <xdr:cNvPr id="4" name="Chave dupla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33400" y="15201900"/>
          <a:ext cx="2958193" cy="771524"/>
        </a:xfrm>
        <a:prstGeom prst="brace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1876425</xdr:colOff>
      <xdr:row>62</xdr:row>
      <xdr:rowOff>95250</xdr:rowOff>
    </xdr:from>
    <xdr:to>
      <xdr:col>1</xdr:col>
      <xdr:colOff>2333625</xdr:colOff>
      <xdr:row>64</xdr:row>
      <xdr:rowOff>57149</xdr:rowOff>
    </xdr:to>
    <xdr:sp macro="" textlink="">
      <xdr:nvSpPr>
        <xdr:cNvPr id="5" name="Colchete dupl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952625" y="15506700"/>
          <a:ext cx="457200" cy="380999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1571624</xdr:colOff>
      <xdr:row>62</xdr:row>
      <xdr:rowOff>57150</xdr:rowOff>
    </xdr:from>
    <xdr:to>
      <xdr:col>1</xdr:col>
      <xdr:colOff>2419349</xdr:colOff>
      <xdr:row>64</xdr:row>
      <xdr:rowOff>142875</xdr:rowOff>
    </xdr:to>
    <xdr:sp macro="" textlink="">
      <xdr:nvSpPr>
        <xdr:cNvPr id="6" name="Colchete dupl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647824" y="15468600"/>
          <a:ext cx="847725" cy="5048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</xdr:colOff>
          <xdr:row>32</xdr:row>
          <xdr:rowOff>152400</xdr:rowOff>
        </xdr:from>
        <xdr:to>
          <xdr:col>1</xdr:col>
          <xdr:colOff>4648200</xdr:colOff>
          <xdr:row>36</xdr:row>
          <xdr:rowOff>160020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1\c\LECDEMOS\Hitaeng\PROJETOS\EMBASA\Ad-Feij&#227;o\BA-MENDES\Atrab1\LATIN\apg\Mc-APG\AT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ERNANDO\Downloads\Sec.%20Direitos%20Humanos\Ger&#234;ncia%20de%20Projetos\UFRPE\44.003%20-%20Pr&#233;dio%20de%206%20pavimentos\CD%20-%20VERS&#195;O%20FINAL25-09-07\PR&#201;DIO%20DE%206%20PAVIMENTOS\OR&#199;AMENTOS\orca-elet-refinaria%20por%20blo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RC\OrcamentoLicitacao\2010\Quilombola%2024-05-10\AGRESTE\ORC%20Sinapi%20-ReV%2001\147-Or&#231;amento-Rede%20&#193;gua-AGRESTE_50mm-REV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PA\PROGRAMA%20&#193;GUA%20PARA%20TODOS%20-%20MIN-SDR\Projeto%20do%20MIN%20(CERB%20E%20CODEVASF)\Abastecimento\CORC\Usuarios\Marcus\SAA%20NovoHorizonte%20REV%20O1%20-%202806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&amp;B%20-%20Prefeituras\Bom%20Jardim\-%20Passagens%20Molhadas%20(CAIXA)%20-%20&#218;ltimo%20Ajuste\Or&#231;amento%20-%20Passagens%20Molhadas\Vers&#227;o%20passada\MEMORIAS%20DE%20CALCULO%20PMS%20BJ%20_rev10%20_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PA\PROGRAMA%20&#193;GUA%20PARA%20TODOS%20-%20MIN-SDR\Projeto%20do%20MIN%20(CERB%20E%20CODEVASF)\Abastecimento\Atrab\tecsan\MC-Calc\MC-E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P_01\Documents%20and%20Settings\Gespt\Meus%20documentos\termos%20de%20referencia\barragem%20sta%20luzia\ANEXO%20II%20_PLANILHAS%20DE%20OR&#199;AMENTO%20ESTIMADO\Or&#231;amento%20%20-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PA\PROGRAMA%20&#193;GUA%20PARA%20TODOS%20-%20MIN-SDR\Projeto%20do%20MIN%20(CERB%20E%20CODEVASF)\Abastecimento\CORC\OrcamentoLicitacao\2011\PAC%202%20-GRUPO%203\SAA%20INHAMBUPE\SIAA%20INHAMBUPE%20-FINAL%2020061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C_01\Dados%20Corc\Marcus\Amplia&#231;&#227;o%20do%20SAA%20de%20Taquarandi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Drives%20compartilhados\BREJO%20DA%20MADRE%20DE%20DEUS\_PROJETOS\2022\_CAIXA%20-%20923519-2021%20-%20Constru&#231;&#227;o%20de%20pra&#231;a%20p&#250;blica%20(Mirante)\_Licita&#231;&#227;o\Or&#231;amento\PO-PLQ-CFF%20PRACA+PAVIMENTACAO%20923519-2021%20REV5.xlsm" TargetMode="External"/><Relationship Id="rId1" Type="http://schemas.openxmlformats.org/officeDocument/2006/relationships/externalLinkPath" Target="/Drives%20compartilhados/BREJO%20DA%20MADRE%20DE%20DEUS/_PROJETOS/2022/_CAIXA%20-%20923519-2021%20-%20Constru&#231;&#227;o%20de%20pra&#231;a%20p&#250;blica%20(Mirante)/_Licita&#231;&#227;o/Or&#231;amento/PO-PLQ-CFF%20PRACA+PAVIMENTACAO%20923519-2021%20REV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KsKr"/>
      <sheetName val="Etapa Única"/>
      <sheetName val="Trans.2o. trecho"/>
      <sheetName val="Jacaraci"/>
      <sheetName val="Demanda-Total"/>
      <sheetName val="V reservação"/>
      <sheetName val="Pre dimensADUTORA"/>
      <sheetName val="Lista"/>
      <sheetName val="Zona A"/>
      <sheetName val="Zona B"/>
      <sheetName val="ETA-Mat"/>
      <sheetName val="Caracteristicas 1"/>
      <sheetName val="06.05"/>
      <sheetName val="Serviços"/>
    </sheetNames>
    <sheetDataSet>
      <sheetData sheetId="0" refreshError="1"/>
      <sheetData sheetId="1" refreshError="1"/>
      <sheetData sheetId="2" refreshError="1">
        <row r="125">
          <cell r="C125">
            <v>15.399999999999977</v>
          </cell>
          <cell r="E125">
            <v>19.659999999999968</v>
          </cell>
        </row>
        <row r="126">
          <cell r="C126">
            <v>15.542336341085161</v>
          </cell>
          <cell r="E126">
            <v>19.802336341085152</v>
          </cell>
        </row>
        <row r="127">
          <cell r="C127">
            <v>16.257148068197694</v>
          </cell>
          <cell r="E127">
            <v>20.517148068197685</v>
          </cell>
        </row>
        <row r="128">
          <cell r="C128">
            <v>17.518811323131445</v>
          </cell>
          <cell r="E128">
            <v>21.778811323131436</v>
          </cell>
        </row>
        <row r="129">
          <cell r="C129">
            <v>19.303780580867624</v>
          </cell>
          <cell r="E129">
            <v>23.563780580867615</v>
          </cell>
        </row>
        <row r="130">
          <cell r="C130">
            <v>21.598989322352281</v>
          </cell>
          <cell r="E130">
            <v>25.858989322352272</v>
          </cell>
        </row>
        <row r="131">
          <cell r="C131">
            <v>24.396686091835932</v>
          </cell>
          <cell r="E131">
            <v>28.656686091835923</v>
          </cell>
        </row>
        <row r="132">
          <cell r="C132">
            <v>27.42734006018452</v>
          </cell>
          <cell r="E132">
            <v>31.687340060184511</v>
          </cell>
        </row>
        <row r="133">
          <cell r="C133">
            <v>31.13573066002607</v>
          </cell>
          <cell r="E133">
            <v>35.395730660026061</v>
          </cell>
        </row>
        <row r="134">
          <cell r="C134">
            <v>35.325379219265528</v>
          </cell>
          <cell r="E134">
            <v>39.585379219265519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FONTE"/>
      <sheetName val="teat-mus"/>
      <sheetName val="arte"/>
      <sheetName val="Lanchonete"/>
      <sheetName val="Loja 1"/>
      <sheetName val="Loja 2"/>
      <sheetName val="terraço de ativ."/>
      <sheetName val="se-ilum ext"/>
      <sheetName val="BM 1"/>
      <sheetName val="MEMÓRIA DO BM1"/>
      <sheetName val="MEMÓRIA DO BM2"/>
      <sheetName val="BM 2"/>
      <sheetName val="MEMÓRIA DO BM3"/>
      <sheetName val="BM 3"/>
      <sheetName val="CRONOGRAMA"/>
      <sheetName val="Planilha1"/>
      <sheetName val="BM 01"/>
      <sheetName val="MEMORIA BM 01"/>
      <sheetName val="GERAL - COM DESONERAÇÃO"/>
      <sheetName val="GERAL - SEM DESONERAÇÃO"/>
      <sheetName val="ORCAMENTO COM DES"/>
      <sheetName val="MEM CÁLC COM DES"/>
      <sheetName val="_RESUMO COMPARATIVO_"/>
      <sheetName val="CRONOGRAMA "/>
      <sheetName val="BDI_PAV_26,01_NOVA_CPRB"/>
      <sheetName val="BDI_PAV_20,00_NOVA_CPRB"/>
      <sheetName val="Plan1"/>
    </sheetNames>
    <sheetDataSet>
      <sheetData sheetId="0" refreshError="1">
        <row r="1">
          <cell r="B1" t="str">
            <v>18.01</v>
          </cell>
        </row>
        <row r="2">
          <cell r="B2" t="str">
            <v>18.01.005</v>
          </cell>
          <cell r="C2" t="str">
            <v>Fio de cobre nu, tempera meio-duro, classe 1A S.M. - 10 mm², inclusive assentamento.</v>
          </cell>
          <cell r="D2" t="str">
            <v>m</v>
          </cell>
          <cell r="F2">
            <v>1.84</v>
          </cell>
          <cell r="G2">
            <v>0</v>
          </cell>
        </row>
        <row r="3">
          <cell r="B3" t="str">
            <v>18.01.010</v>
          </cell>
          <cell r="C3" t="str">
            <v>Fio de cobre, tempera meio-duro, classe 1, com cobertura de PVC, tipo WPP, S.M. - 4 mm², inclusive assentamento.</v>
          </cell>
          <cell r="D3" t="str">
            <v>m</v>
          </cell>
          <cell r="F3">
            <v>0.97</v>
          </cell>
          <cell r="G3">
            <v>0</v>
          </cell>
        </row>
        <row r="4">
          <cell r="B4" t="str">
            <v>18.01.015</v>
          </cell>
          <cell r="C4" t="str">
            <v>Desativação da rede elétrica existente.</v>
          </cell>
          <cell r="D4" t="str">
            <v>vb</v>
          </cell>
          <cell r="F4">
            <v>283.14</v>
          </cell>
        </row>
        <row r="5">
          <cell r="B5" t="str">
            <v>18.01.016</v>
          </cell>
          <cell r="C5" t="str">
            <v>Revisão do circuito elétrico que alimenta as luminárias para lâmpadas vapor mercúrio (aproveitamento de 90 % da fiação existente).</v>
          </cell>
          <cell r="D5" t="str">
            <v>vb</v>
          </cell>
          <cell r="F5">
            <v>613.08000000000004</v>
          </cell>
        </row>
        <row r="6">
          <cell r="B6" t="str">
            <v>18.01.020</v>
          </cell>
          <cell r="C6" t="str">
            <v>Fio de cobre, tempera meio-duro, classe 1, com cobertura de PVC, tipo WPP, S.M. - 6 mm², inclusive assentamento.</v>
          </cell>
          <cell r="D6" t="str">
            <v>m</v>
          </cell>
          <cell r="F6">
            <v>1.1599999999999999</v>
          </cell>
          <cell r="G6">
            <v>0</v>
          </cell>
        </row>
        <row r="7">
          <cell r="B7" t="str">
            <v>18.01.025</v>
          </cell>
          <cell r="C7" t="str">
            <v>Fio de cobre, tempera meio-duro, classe 1, com cobertura de PVC, tipo WPP, S.M. - 10 mm², inclusive assentamento.</v>
          </cell>
          <cell r="D7" t="str">
            <v>m</v>
          </cell>
          <cell r="F7">
            <v>1.62</v>
          </cell>
          <cell r="G7">
            <v>0</v>
          </cell>
        </row>
        <row r="8">
          <cell r="B8" t="str">
            <v>18.01.030</v>
          </cell>
          <cell r="C8" t="str">
            <v>Cabo de cobre, tempera meio-duro, encordoamento classe 2, com cobertura de PVC, tipo WPP, S.M. - 10 mm², inclusive assentamento.</v>
          </cell>
          <cell r="D8" t="str">
            <v>m</v>
          </cell>
          <cell r="F8">
            <v>1.64</v>
          </cell>
          <cell r="G8">
            <v>0</v>
          </cell>
        </row>
        <row r="9">
          <cell r="B9" t="str">
            <v>18.01.040</v>
          </cell>
          <cell r="C9" t="str">
            <v>Cabo de cobre, tempera meio-duro, encordoamento classe 2, com cobertura de PVC, tipo WPP, S.M. - 16 mm², inclusive assentamento.</v>
          </cell>
          <cell r="D9" t="str">
            <v>m</v>
          </cell>
          <cell r="F9">
            <v>2.44</v>
          </cell>
          <cell r="G9">
            <v>0</v>
          </cell>
        </row>
        <row r="10">
          <cell r="B10" t="str">
            <v>18.01.050</v>
          </cell>
          <cell r="C10" t="str">
            <v>Cabo de cobre, tempera meio-duro, encordoamento classe 2, com cobertura de PVC, tipo WPP, S.M. - 25 mm², inclusive assentamento.</v>
          </cell>
          <cell r="D10" t="str">
            <v>m</v>
          </cell>
          <cell r="F10">
            <v>3.24</v>
          </cell>
          <cell r="G10">
            <v>0</v>
          </cell>
        </row>
        <row r="11">
          <cell r="B11" t="str">
            <v>18.01.060</v>
          </cell>
          <cell r="C11" t="str">
            <v xml:space="preserve">Fornecimento e instalação de cabo de cobre nutrancado e asete fios, de tempera mole, bitola de 16 mm2. </v>
          </cell>
          <cell r="D11" t="str">
            <v>m</v>
          </cell>
          <cell r="F11">
            <v>3.4</v>
          </cell>
          <cell r="G11">
            <v>0</v>
          </cell>
        </row>
        <row r="13">
          <cell r="B13" t="str">
            <v>18.02</v>
          </cell>
        </row>
        <row r="14">
          <cell r="B14" t="str">
            <v>18.02.005</v>
          </cell>
          <cell r="C14" t="str">
            <v>Colocação de poste de ferro</v>
          </cell>
          <cell r="D14" t="str">
            <v>m</v>
          </cell>
          <cell r="F14">
            <v>6.51</v>
          </cell>
          <cell r="G14">
            <v>0</v>
          </cell>
        </row>
        <row r="15">
          <cell r="B15" t="str">
            <v>18.02.010</v>
          </cell>
          <cell r="C15" t="str">
            <v>Retirada de postes de concreto secção duplo T200 / 8 com engastamento direto no solo de 1,40 m (Poste 184-570, 18570 e mais dois sem identificação)</v>
          </cell>
          <cell r="D15" t="str">
            <v>un</v>
          </cell>
          <cell r="F15">
            <v>51.97</v>
          </cell>
          <cell r="G15">
            <v>0</v>
          </cell>
        </row>
        <row r="16">
          <cell r="B16" t="str">
            <v>18.02.020</v>
          </cell>
          <cell r="C16" t="str">
            <v>Poste de concreto secção duplo T, 100/8, com engastamento direto no solo de 1,40 m, inclusive colocação.</v>
          </cell>
          <cell r="D16" t="str">
            <v>un</v>
          </cell>
          <cell r="F16">
            <v>141.27000000000001</v>
          </cell>
          <cell r="G16">
            <v>0</v>
          </cell>
        </row>
        <row r="17">
          <cell r="B17" t="str">
            <v>18.02.025</v>
          </cell>
          <cell r="C17" t="str">
            <v>Fornecimento e instalação de poste ornamental com h=4,0 m, sendo 1,0 m de enterrado, com 03 luminárias, vidro transparente modelo MLD 304 / B, bem como pintura á óleo, duas demãos, cor preta, conforme projeto.</v>
          </cell>
          <cell r="D17" t="str">
            <v>un</v>
          </cell>
          <cell r="F17">
            <v>239.88</v>
          </cell>
          <cell r="G17">
            <v>0</v>
          </cell>
        </row>
        <row r="18">
          <cell r="B18" t="str">
            <v>18.02.026</v>
          </cell>
          <cell r="C18" t="str">
            <v>Deslocamento de poste.</v>
          </cell>
          <cell r="D18" t="str">
            <v>un</v>
          </cell>
          <cell r="F18">
            <v>67.33</v>
          </cell>
          <cell r="G18">
            <v>0</v>
          </cell>
        </row>
        <row r="19">
          <cell r="B19" t="str">
            <v>18.02.030</v>
          </cell>
          <cell r="C19" t="str">
            <v>Poste de concreto secção duplo T, 200/8, com engastamento direto no solo de 1,40 m, inclusive colocação.</v>
          </cell>
          <cell r="D19" t="str">
            <v>un</v>
          </cell>
          <cell r="F19">
            <v>160.6</v>
          </cell>
          <cell r="G19">
            <v>0</v>
          </cell>
        </row>
        <row r="20">
          <cell r="B20" t="str">
            <v>18.02.040</v>
          </cell>
          <cell r="C20" t="str">
            <v>Poste de concreto secção duplo T, 200/12, com engastamento direto no solo de 1,80 m, inclusive colocação.</v>
          </cell>
          <cell r="D20" t="str">
            <v>un</v>
          </cell>
          <cell r="F20">
            <v>264.32</v>
          </cell>
          <cell r="G20">
            <v>0</v>
          </cell>
        </row>
        <row r="21">
          <cell r="B21" t="str">
            <v>18.02.045</v>
          </cell>
          <cell r="C21" t="str">
            <v>Poste de concreto secção duplo T, 300/8, com engastamento direto no solo de 1,40 m, inclusive colocação.</v>
          </cell>
          <cell r="D21" t="str">
            <v>un</v>
          </cell>
          <cell r="F21">
            <v>193.4</v>
          </cell>
          <cell r="G21">
            <v>0</v>
          </cell>
        </row>
        <row r="22">
          <cell r="B22" t="str">
            <v>18.02.050</v>
          </cell>
          <cell r="C22" t="str">
            <v>Poste de concreto secção duplo T, 300/12, com engastamento direto no solo de 1,80 m, inclusive colocação.</v>
          </cell>
          <cell r="D22" t="str">
            <v>un</v>
          </cell>
          <cell r="F22">
            <v>55.74</v>
          </cell>
          <cell r="G22">
            <v>0</v>
          </cell>
        </row>
        <row r="23">
          <cell r="B23" t="str">
            <v>18.02.051</v>
          </cell>
          <cell r="C23" t="str">
            <v xml:space="preserve">Super poste de concreto armado circular com altura de 20 m. </v>
          </cell>
          <cell r="D23" t="str">
            <v>un</v>
          </cell>
          <cell r="F23">
            <v>2209.3200000000002</v>
          </cell>
          <cell r="G23">
            <v>0</v>
          </cell>
        </row>
        <row r="24">
          <cell r="B24" t="str">
            <v>18.02.060</v>
          </cell>
          <cell r="C24" t="str">
            <v>Poste de concreto c/ seção circular c/ iluminação de 3 pétalas c/ altura de 8 m inclusive colocação, fixação e base de concreto p/ fixação</v>
          </cell>
          <cell r="D24" t="str">
            <v>un</v>
          </cell>
          <cell r="F24">
            <v>888.06</v>
          </cell>
        </row>
        <row r="25">
          <cell r="B25" t="str">
            <v>18.02.070</v>
          </cell>
          <cell r="C25" t="str">
            <v>Poste ornamental.</v>
          </cell>
          <cell r="D25" t="str">
            <v>un</v>
          </cell>
          <cell r="F25">
            <v>210.72</v>
          </cell>
        </row>
        <row r="26">
          <cell r="B26" t="str">
            <v>18.02.071</v>
          </cell>
          <cell r="C26" t="str">
            <v>Poste em concreto vibrado seção circular 9 m - 200 kg</v>
          </cell>
          <cell r="D26" t="str">
            <v>un</v>
          </cell>
          <cell r="F26">
            <v>216</v>
          </cell>
        </row>
        <row r="27">
          <cell r="B27" t="str">
            <v>18.02.080</v>
          </cell>
          <cell r="C27" t="str">
            <v>Fornecimento e instalação de rele fotoelétrico, 1000 w - 220 v.</v>
          </cell>
          <cell r="D27" t="str">
            <v>un</v>
          </cell>
          <cell r="F27">
            <v>18</v>
          </cell>
        </row>
        <row r="29">
          <cell r="B29" t="str">
            <v>18.03</v>
          </cell>
        </row>
        <row r="30">
          <cell r="B30" t="str">
            <v>18.03.010</v>
          </cell>
          <cell r="C30" t="str">
            <v>Estrutura secundária B1 completa, inclusive fixação.</v>
          </cell>
          <cell r="D30" t="str">
            <v>un</v>
          </cell>
          <cell r="F30">
            <v>29.1</v>
          </cell>
          <cell r="G30">
            <v>0</v>
          </cell>
        </row>
        <row r="31">
          <cell r="B31" t="str">
            <v>18.03.015</v>
          </cell>
          <cell r="C31" t="str">
            <v>Estrutura secundária B2 completa, inclusive fixação.</v>
          </cell>
          <cell r="D31" t="str">
            <v>un</v>
          </cell>
          <cell r="F31">
            <v>35.21</v>
          </cell>
          <cell r="G31">
            <v>0</v>
          </cell>
        </row>
        <row r="32">
          <cell r="B32" t="str">
            <v>18.03.020</v>
          </cell>
          <cell r="C32" t="str">
            <v>Estrutura secundária B3 completa, inclusive fixação.</v>
          </cell>
          <cell r="D32" t="str">
            <v>un</v>
          </cell>
          <cell r="F32">
            <v>59.23</v>
          </cell>
          <cell r="G32">
            <v>0</v>
          </cell>
        </row>
        <row r="33">
          <cell r="B33" t="str">
            <v>18.03.030</v>
          </cell>
          <cell r="C33" t="str">
            <v>Estrutura secundária B4 completa, inclusive fixação.</v>
          </cell>
          <cell r="D33" t="str">
            <v>un</v>
          </cell>
          <cell r="F33">
            <v>65.989999999999995</v>
          </cell>
          <cell r="G33">
            <v>0</v>
          </cell>
        </row>
        <row r="34">
          <cell r="B34" t="str">
            <v>18.03.031</v>
          </cell>
          <cell r="C34" t="str">
            <v>Cabo de iluminação 1/0 AWG - NU</v>
          </cell>
          <cell r="D34" t="str">
            <v>m</v>
          </cell>
          <cell r="F34">
            <v>19.54</v>
          </cell>
          <cell r="G34">
            <v>0</v>
          </cell>
        </row>
        <row r="35">
          <cell r="B35" t="str">
            <v>18.03.032</v>
          </cell>
          <cell r="C35" t="str">
            <v>Isoladores tipo castanha</v>
          </cell>
          <cell r="D35" t="str">
            <v>un</v>
          </cell>
          <cell r="F35">
            <v>17.399999999999999</v>
          </cell>
          <cell r="G35">
            <v>0</v>
          </cell>
        </row>
        <row r="36">
          <cell r="B36" t="str">
            <v>18.03.033</v>
          </cell>
          <cell r="C36" t="str">
            <v>Foto célula tipo NA.</v>
          </cell>
          <cell r="D36" t="str">
            <v>un</v>
          </cell>
          <cell r="F36">
            <v>12.77</v>
          </cell>
          <cell r="G36">
            <v>0</v>
          </cell>
        </row>
        <row r="38">
          <cell r="B38" t="str">
            <v>18.04</v>
          </cell>
        </row>
        <row r="39">
          <cell r="B39" t="str">
            <v>18.04.010</v>
          </cell>
          <cell r="C39" t="str">
            <v>Eletroduto de ferro galvanizado de 3/4 pol., inclusive assentamento.</v>
          </cell>
          <cell r="D39" t="str">
            <v>m</v>
          </cell>
          <cell r="F39">
            <v>4.9000000000000004</v>
          </cell>
          <cell r="G39">
            <v>0</v>
          </cell>
        </row>
        <row r="40">
          <cell r="B40" t="str">
            <v>18.04.020</v>
          </cell>
          <cell r="C40" t="str">
            <v>Eletroduto de ferro galvanizado de 1 pol., inclusive assentamento.</v>
          </cell>
          <cell r="D40" t="str">
            <v>m</v>
          </cell>
          <cell r="F40">
            <v>7.43</v>
          </cell>
          <cell r="G40">
            <v>0</v>
          </cell>
        </row>
        <row r="41">
          <cell r="B41" t="str">
            <v>18.04.030</v>
          </cell>
          <cell r="C41" t="str">
            <v>Eletroduto de ferro galvanizado de 1 1/2 pol., inclusive assentamento.</v>
          </cell>
          <cell r="D41" t="str">
            <v>m</v>
          </cell>
          <cell r="F41">
            <v>11.76</v>
          </cell>
          <cell r="G41">
            <v>0</v>
          </cell>
        </row>
        <row r="42">
          <cell r="B42" t="str">
            <v>18.04.040</v>
          </cell>
          <cell r="C42" t="str">
            <v>Eletroduto de ferro galvanizado de 2 pol., inclusive assentamento.</v>
          </cell>
          <cell r="D42" t="str">
            <v>m</v>
          </cell>
          <cell r="F42">
            <v>15.46</v>
          </cell>
          <cell r="G42">
            <v>0</v>
          </cell>
        </row>
        <row r="43">
          <cell r="B43" t="str">
            <v>18.04.050</v>
          </cell>
          <cell r="C43" t="str">
            <v>Eletroduto de ferro galvanizado de 2 1/2 pol., inclusive assentamento.</v>
          </cell>
          <cell r="D43" t="str">
            <v>m</v>
          </cell>
          <cell r="F43">
            <v>23.01</v>
          </cell>
          <cell r="G43">
            <v>0</v>
          </cell>
        </row>
        <row r="44">
          <cell r="B44" t="str">
            <v>18.04.060</v>
          </cell>
          <cell r="C44" t="str">
            <v>Eletroduto de ferro galvanizado de 4 pol., inclusive assentamento.</v>
          </cell>
          <cell r="D44" t="str">
            <v>m</v>
          </cell>
          <cell r="F44">
            <v>37.299999999999997</v>
          </cell>
          <cell r="G44">
            <v>0</v>
          </cell>
        </row>
        <row r="45">
          <cell r="B45" t="str">
            <v>18.04.061</v>
          </cell>
          <cell r="C45" t="str">
            <v>Eletroduto de PVC rígido de 11/2" com luva de rosca interna, inclusive assentamento</v>
          </cell>
          <cell r="D45" t="str">
            <v>un</v>
          </cell>
          <cell r="F45">
            <v>6.33</v>
          </cell>
        </row>
        <row r="47">
          <cell r="B47" t="str">
            <v>18.05</v>
          </cell>
        </row>
        <row r="48">
          <cell r="B48" t="str">
            <v>18.05.010</v>
          </cell>
          <cell r="C48" t="str">
            <v>Curva de ferro galvanizado de 3/4 pol., inclusive assentamento.</v>
          </cell>
          <cell r="D48" t="str">
            <v>un</v>
          </cell>
          <cell r="F48">
            <v>3.1</v>
          </cell>
          <cell r="G48">
            <v>0</v>
          </cell>
        </row>
        <row r="49">
          <cell r="B49" t="str">
            <v>18.05.020</v>
          </cell>
          <cell r="C49" t="str">
            <v>Curva de ferro galvanizado de 1 pol., inclusive assentamento.</v>
          </cell>
          <cell r="D49" t="str">
            <v>un</v>
          </cell>
          <cell r="F49">
            <v>4.53</v>
          </cell>
          <cell r="G49">
            <v>0</v>
          </cell>
        </row>
        <row r="50">
          <cell r="B50" t="str">
            <v>18.05.030</v>
          </cell>
          <cell r="C50" t="str">
            <v>Curva de ferro galvanizado de 1 1/2 pol., inclusive assentamento.</v>
          </cell>
          <cell r="D50" t="str">
            <v>un</v>
          </cell>
          <cell r="F50">
            <v>10.41</v>
          </cell>
          <cell r="G50">
            <v>0</v>
          </cell>
        </row>
        <row r="51">
          <cell r="B51" t="str">
            <v>18.05.040</v>
          </cell>
          <cell r="C51" t="str">
            <v>Curva de ferro galvanizado de 2 pol., inclusive assentamento.</v>
          </cell>
          <cell r="D51" t="str">
            <v>un</v>
          </cell>
          <cell r="F51">
            <v>16.78</v>
          </cell>
          <cell r="G51">
            <v>0</v>
          </cell>
        </row>
        <row r="52">
          <cell r="B52" t="str">
            <v>18.05.050</v>
          </cell>
          <cell r="C52" t="str">
            <v>Curva de ferro galvanizado de 2 1/2 pol., inclusive assentamento.</v>
          </cell>
          <cell r="D52" t="str">
            <v>un</v>
          </cell>
          <cell r="F52">
            <v>36.65</v>
          </cell>
          <cell r="G52">
            <v>0</v>
          </cell>
        </row>
        <row r="53">
          <cell r="B53" t="str">
            <v>18.05.060</v>
          </cell>
          <cell r="C53" t="str">
            <v>Curva de ferro galvanizado de 4 pol., inclusive assentamento.</v>
          </cell>
          <cell r="D53" t="str">
            <v>un</v>
          </cell>
          <cell r="F53">
            <v>76.64</v>
          </cell>
          <cell r="G53">
            <v>0</v>
          </cell>
        </row>
        <row r="54">
          <cell r="B54" t="str">
            <v>18.05.065</v>
          </cell>
          <cell r="C54" t="str">
            <v>Fornecimento e assentamento de haste de aterramento 5/8" x 2,40 m coppereweld</v>
          </cell>
          <cell r="D54" t="str">
            <v>un</v>
          </cell>
          <cell r="F54">
            <v>22.22</v>
          </cell>
        </row>
        <row r="56">
          <cell r="B56" t="str">
            <v>18.06</v>
          </cell>
        </row>
        <row r="57">
          <cell r="B57" t="str">
            <v>18.06.010</v>
          </cell>
          <cell r="C57" t="str">
            <v>Luva de ferro galvanizado de 3/4 pol., inclusive assentamento.</v>
          </cell>
          <cell r="D57" t="str">
            <v>un</v>
          </cell>
          <cell r="F57">
            <v>1.1299999999999999</v>
          </cell>
          <cell r="G57">
            <v>0</v>
          </cell>
        </row>
        <row r="58">
          <cell r="B58" t="str">
            <v>18.06.020</v>
          </cell>
          <cell r="C58" t="str">
            <v>Luva de ferro galvanizado de 1 pol., inclusive assentamento.</v>
          </cell>
          <cell r="D58" t="str">
            <v>un</v>
          </cell>
          <cell r="F58">
            <v>1.68</v>
          </cell>
          <cell r="G58">
            <v>0</v>
          </cell>
        </row>
        <row r="59">
          <cell r="B59" t="str">
            <v>18.06.030</v>
          </cell>
          <cell r="C59" t="str">
            <v>Luva de ferro galvanizado de 1 1/2 pol., inclusive assentamento.</v>
          </cell>
          <cell r="D59" t="str">
            <v>un</v>
          </cell>
          <cell r="F59">
            <v>2.91</v>
          </cell>
          <cell r="G59">
            <v>0</v>
          </cell>
        </row>
        <row r="60">
          <cell r="B60" t="str">
            <v>18.06.040</v>
          </cell>
          <cell r="C60" t="str">
            <v>Luva de ferro galvanizado de 2 pol., inclusive assentamento.</v>
          </cell>
          <cell r="D60" t="str">
            <v>un</v>
          </cell>
          <cell r="F60">
            <v>4.05</v>
          </cell>
          <cell r="G60">
            <v>0</v>
          </cell>
        </row>
        <row r="61">
          <cell r="B61" t="str">
            <v>18.06.050</v>
          </cell>
          <cell r="C61" t="str">
            <v>Luva de ferro galvanizado de 2 1/2 pol., inclusive assentamento.</v>
          </cell>
          <cell r="D61" t="str">
            <v>un</v>
          </cell>
          <cell r="F61">
            <v>7.16</v>
          </cell>
          <cell r="G61">
            <v>0</v>
          </cell>
        </row>
        <row r="62">
          <cell r="B62" t="str">
            <v>18.06.060</v>
          </cell>
          <cell r="C62" t="str">
            <v>Luva de ferro galvanizado de 4 pol., inclusive assentamento.</v>
          </cell>
          <cell r="D62" t="str">
            <v>un</v>
          </cell>
          <cell r="F62">
            <v>13.42</v>
          </cell>
          <cell r="G62">
            <v>0</v>
          </cell>
        </row>
        <row r="63">
          <cell r="B63" t="str">
            <v>18.06.061</v>
          </cell>
          <cell r="C63" t="str">
            <v>Luva de PVC rígido diâmetro de 2".</v>
          </cell>
          <cell r="D63" t="str">
            <v>un</v>
          </cell>
          <cell r="F63">
            <v>1.93</v>
          </cell>
          <cell r="G63">
            <v>0</v>
          </cell>
        </row>
        <row r="64">
          <cell r="B64" t="str">
            <v>18.06.062</v>
          </cell>
          <cell r="C64" t="str">
            <v>Luva de emenda para cabo 10 mm</v>
          </cell>
          <cell r="D64" t="str">
            <v>un</v>
          </cell>
          <cell r="F64">
            <v>0.35</v>
          </cell>
        </row>
        <row r="66">
          <cell r="B66" t="str">
            <v>18.07</v>
          </cell>
        </row>
        <row r="67">
          <cell r="B67" t="str">
            <v>18.07.010</v>
          </cell>
          <cell r="C67" t="str">
            <v>Jogo de bucha e arruela de alumínio de 1/2 pol., inclusive fixação.</v>
          </cell>
          <cell r="D67" t="str">
            <v>cj</v>
          </cell>
          <cell r="F67">
            <v>0.27</v>
          </cell>
          <cell r="G67">
            <v>0</v>
          </cell>
        </row>
        <row r="68">
          <cell r="B68" t="str">
            <v>18.07.020</v>
          </cell>
          <cell r="C68" t="str">
            <v>Jogo de bucha e arruela de alumínio de 3/4 pol., inclusive fixação.</v>
          </cell>
          <cell r="D68" t="str">
            <v>cj</v>
          </cell>
          <cell r="F68">
            <v>0.28999999999999998</v>
          </cell>
          <cell r="G68">
            <v>0</v>
          </cell>
        </row>
        <row r="69">
          <cell r="B69" t="str">
            <v>18.07.030</v>
          </cell>
          <cell r="C69" t="str">
            <v>Jogo de bucha e arruela de alumínio de 1 pol., inclusive fixação.</v>
          </cell>
          <cell r="D69" t="str">
            <v>cj</v>
          </cell>
          <cell r="F69">
            <v>0.45</v>
          </cell>
          <cell r="G69">
            <v>0</v>
          </cell>
        </row>
        <row r="70">
          <cell r="B70" t="str">
            <v>18.07.040</v>
          </cell>
          <cell r="C70" t="str">
            <v>Jogo de bucha e arruela de alumínio de 1 1/2 pol., inclusive fixação.</v>
          </cell>
          <cell r="D70" t="str">
            <v>cj</v>
          </cell>
          <cell r="F70">
            <v>0.85</v>
          </cell>
          <cell r="G70">
            <v>0</v>
          </cell>
        </row>
        <row r="71">
          <cell r="B71" t="str">
            <v>18.07.050</v>
          </cell>
          <cell r="C71" t="str">
            <v>Jogo de bucha e arruela de alumínio de 2 pol., inclusive fixação.</v>
          </cell>
          <cell r="D71" t="str">
            <v>cj</v>
          </cell>
          <cell r="F71">
            <v>1.64</v>
          </cell>
          <cell r="G71">
            <v>0</v>
          </cell>
        </row>
        <row r="72">
          <cell r="B72" t="str">
            <v>18.07.060</v>
          </cell>
          <cell r="C72" t="str">
            <v>Jogo de bucha e arruela de alumínio de 2 1/2 pol., inclusive fixação.</v>
          </cell>
          <cell r="D72" t="str">
            <v>cj</v>
          </cell>
          <cell r="F72">
            <v>2.39</v>
          </cell>
          <cell r="G72">
            <v>0</v>
          </cell>
        </row>
        <row r="73">
          <cell r="B73" t="str">
            <v>18.07.070</v>
          </cell>
          <cell r="C73" t="str">
            <v>Jogo de bucha e arruela de alumínio de 3 pol., inclusive fixação.</v>
          </cell>
          <cell r="D73" t="str">
            <v>cj</v>
          </cell>
          <cell r="F73">
            <v>3.79</v>
          </cell>
          <cell r="G73">
            <v>0</v>
          </cell>
        </row>
        <row r="74">
          <cell r="B74" t="str">
            <v>18.07.072</v>
          </cell>
          <cell r="C74" t="str">
            <v>Ganchos de 5/16".</v>
          </cell>
          <cell r="D74" t="str">
            <v>un</v>
          </cell>
          <cell r="F74">
            <v>0.8</v>
          </cell>
          <cell r="G74">
            <v>0</v>
          </cell>
        </row>
        <row r="75">
          <cell r="B75" t="str">
            <v>18.07.080</v>
          </cell>
          <cell r="C75" t="str">
            <v>Jogo de bucha e arruela de alumínio de 4 pol., inclusive fixação.</v>
          </cell>
          <cell r="D75" t="str">
            <v>cj</v>
          </cell>
          <cell r="F75">
            <v>5.31</v>
          </cell>
          <cell r="G75">
            <v>0</v>
          </cell>
        </row>
        <row r="77">
          <cell r="B77" t="str">
            <v>18.08</v>
          </cell>
        </row>
        <row r="78">
          <cell r="B78" t="str">
            <v>18.08.010</v>
          </cell>
          <cell r="C78" t="str">
            <v>Caixa para medição monofásica uso interno, inclusive colocação (padrão CELPE).</v>
          </cell>
          <cell r="D78" t="str">
            <v>un</v>
          </cell>
          <cell r="F78">
            <v>38.5</v>
          </cell>
          <cell r="G78">
            <v>0</v>
          </cell>
        </row>
        <row r="79">
          <cell r="B79" t="str">
            <v>18.08.020</v>
          </cell>
          <cell r="C79" t="str">
            <v>Caixa para medição monofásica uso externo, inclusive colocação (padrão CELPE).</v>
          </cell>
          <cell r="D79" t="str">
            <v>un</v>
          </cell>
          <cell r="F79">
            <v>48.6</v>
          </cell>
          <cell r="G79">
            <v>0</v>
          </cell>
        </row>
        <row r="81">
          <cell r="B81" t="str">
            <v>18.09</v>
          </cell>
        </row>
        <row r="82">
          <cell r="B82" t="str">
            <v>18.09.010</v>
          </cell>
          <cell r="C82" t="str">
            <v>Caixa para medição trifásica uso interno, modelo D, inclusive colocação (padrão CELPE).</v>
          </cell>
          <cell r="D82" t="str">
            <v>un</v>
          </cell>
          <cell r="F82">
            <v>82.93</v>
          </cell>
          <cell r="G82">
            <v>0</v>
          </cell>
        </row>
        <row r="83">
          <cell r="B83" t="str">
            <v>18.09.020</v>
          </cell>
          <cell r="C83" t="str">
            <v>Caixa para medição trifásica uso externo, modelo D, inclusive colocação (padrão CELPE).</v>
          </cell>
          <cell r="D83" t="str">
            <v>un</v>
          </cell>
          <cell r="F83">
            <v>104.26</v>
          </cell>
          <cell r="G83">
            <v>0</v>
          </cell>
        </row>
        <row r="85">
          <cell r="B85" t="str">
            <v>18.10</v>
          </cell>
        </row>
        <row r="86">
          <cell r="B86" t="str">
            <v>18.10.020</v>
          </cell>
          <cell r="C86" t="str">
            <v>Chave de faca de 2 polos, 30 A, 250 V, com base de ardósia, com 02 fusíveis tipo cartucho e parafusos, inclusive instalação em quadro de medição.</v>
          </cell>
          <cell r="D86" t="str">
            <v>un</v>
          </cell>
          <cell r="F86">
            <v>11.1</v>
          </cell>
          <cell r="G86">
            <v>0</v>
          </cell>
        </row>
        <row r="87">
          <cell r="B87" t="str">
            <v>18.10.030</v>
          </cell>
          <cell r="C87" t="str">
            <v>Chave de faca de 2 polos, 60 A, 250 V, com base de ardósia, com 02 fusíveis tipo cartucho e parafusos, inclusive instalação em quadro de medição.</v>
          </cell>
          <cell r="D87" t="str">
            <v>un</v>
          </cell>
          <cell r="F87">
            <v>16.3</v>
          </cell>
          <cell r="G87">
            <v>0</v>
          </cell>
        </row>
        <row r="88">
          <cell r="B88" t="str">
            <v>18.10.040</v>
          </cell>
          <cell r="C88" t="str">
            <v>Chave de faca de 3 polos, 60 A, 600 V, com base de ardósia, com 03 fusíveis tipo cartucho e parafusos, inclusive instalação em quadro de medição.</v>
          </cell>
          <cell r="D88" t="str">
            <v>un</v>
          </cell>
          <cell r="F88">
            <v>31.96</v>
          </cell>
          <cell r="G88">
            <v>0</v>
          </cell>
        </row>
        <row r="89">
          <cell r="B89" t="str">
            <v>18.10.050</v>
          </cell>
          <cell r="C89" t="str">
            <v>Chave de faca de 3 polos, 100 A, 600 V, com base de ardósia, com 03 fusíveis tipo cartucho e parafusos, inclusive instalação em quadro de medição.</v>
          </cell>
          <cell r="D89" t="str">
            <v>un</v>
          </cell>
          <cell r="F89">
            <v>57.62</v>
          </cell>
          <cell r="G89">
            <v>0</v>
          </cell>
        </row>
        <row r="90">
          <cell r="B90" t="str">
            <v>18.10.060</v>
          </cell>
          <cell r="C90" t="str">
            <v>Chave seccionadora com fusível, 125A, tipo 3NP4090 SIEMENS ou similar, tripolar com 03 fusíveis NH tamanho 00 e parafusos, inclusive instalação em quadro de medição.</v>
          </cell>
          <cell r="D90" t="str">
            <v>un</v>
          </cell>
          <cell r="F90">
            <v>85.08</v>
          </cell>
          <cell r="G90">
            <v>0</v>
          </cell>
        </row>
        <row r="91">
          <cell r="B91" t="str">
            <v>18.10.070</v>
          </cell>
          <cell r="C91" t="str">
            <v>Chave seccionadora com fusível, 250A, tipo 3NP2200 SIEMENS ou similar, tripolar com 03 fusíveis NH tamanho 01 e parafusos, inclusive instalação em quadro de medição.</v>
          </cell>
          <cell r="D91" t="str">
            <v>un</v>
          </cell>
          <cell r="F91">
            <v>141.25</v>
          </cell>
          <cell r="G91">
            <v>0</v>
          </cell>
        </row>
        <row r="93">
          <cell r="B93" t="str">
            <v>18.11</v>
          </cell>
        </row>
        <row r="94">
          <cell r="B94" t="str">
            <v>18.11.030</v>
          </cell>
          <cell r="C94" t="str">
            <v>Base para fusível tipo NH de 6 A a 125A, tamanho 00, SIEMENS ou similar, com parafusos, inclusive instalação em quadro.</v>
          </cell>
          <cell r="D94" t="str">
            <v>un</v>
          </cell>
          <cell r="F94">
            <v>9.09</v>
          </cell>
          <cell r="G94">
            <v>0</v>
          </cell>
        </row>
        <row r="95">
          <cell r="B95" t="str">
            <v>18.11.040</v>
          </cell>
          <cell r="C95" t="str">
            <v>Base para fusível tipo NH de 36 A a 250A, tamanho 1, SIEMENS ou similar, com parafusos, inclusive instalação em quadro.</v>
          </cell>
          <cell r="D95" t="str">
            <v>un</v>
          </cell>
          <cell r="F95">
            <v>17.96</v>
          </cell>
          <cell r="G95">
            <v>0</v>
          </cell>
        </row>
        <row r="97">
          <cell r="B97" t="str">
            <v>18.12</v>
          </cell>
        </row>
        <row r="98">
          <cell r="B98" t="str">
            <v>18.12.070</v>
          </cell>
          <cell r="C98" t="str">
            <v>Fusível tipo NH de 20A, tamanho 00, SIEMENS ou similar, inclusive instalação em quadro.</v>
          </cell>
          <cell r="D98" t="str">
            <v>un</v>
          </cell>
          <cell r="F98">
            <v>5.67</v>
          </cell>
          <cell r="G98">
            <v>0</v>
          </cell>
        </row>
        <row r="99">
          <cell r="B99" t="str">
            <v>18.12.080</v>
          </cell>
          <cell r="C99" t="str">
            <v>Fusível tipo NH de 25A, tamanho 00, SIEMENS ou similar, inclusive instalação em quadro.</v>
          </cell>
          <cell r="D99" t="str">
            <v>un</v>
          </cell>
          <cell r="F99">
            <v>5.67</v>
          </cell>
          <cell r="G99">
            <v>0</v>
          </cell>
        </row>
        <row r="100">
          <cell r="B100" t="str">
            <v>18.12.090</v>
          </cell>
          <cell r="C100" t="str">
            <v>Fusível tipo NH de 36A, tamanho 00, SIEMENS ou similar, inclusive instalação em quadro.</v>
          </cell>
          <cell r="D100" t="str">
            <v>un</v>
          </cell>
          <cell r="F100">
            <v>5.67</v>
          </cell>
          <cell r="G100">
            <v>0</v>
          </cell>
        </row>
        <row r="101">
          <cell r="B101" t="str">
            <v>18.12.100</v>
          </cell>
          <cell r="C101" t="str">
            <v>Fusível tipo NH de 50A, tamanho 00, SIEMENS ou similar, inclusive instalação em quadro.</v>
          </cell>
          <cell r="D101" t="str">
            <v>un</v>
          </cell>
          <cell r="F101">
            <v>5.67</v>
          </cell>
          <cell r="G101">
            <v>0</v>
          </cell>
        </row>
        <row r="102">
          <cell r="B102" t="str">
            <v>18.12.110</v>
          </cell>
          <cell r="C102" t="str">
            <v>Fusível tipo NH de 63A, tamanho 00, SIEMENS ou similar, inclusive instalação em quadro.</v>
          </cell>
          <cell r="D102" t="str">
            <v>un</v>
          </cell>
          <cell r="F102">
            <v>5.67</v>
          </cell>
          <cell r="G102">
            <v>0</v>
          </cell>
        </row>
        <row r="103">
          <cell r="B103" t="str">
            <v>18.12.120</v>
          </cell>
          <cell r="C103" t="str">
            <v>Fusível tipo NH de 80A, tamanho 00, SIEMENS ou similar, inclusive instalação em quadro.</v>
          </cell>
          <cell r="D103" t="str">
            <v>un</v>
          </cell>
          <cell r="F103">
            <v>5.67</v>
          </cell>
          <cell r="G103">
            <v>0</v>
          </cell>
        </row>
        <row r="104">
          <cell r="B104" t="str">
            <v>18.12.130</v>
          </cell>
          <cell r="C104" t="str">
            <v>Fusível tipo NH de 100A, tamanho 00, SIEMENS ou similar, inclusive instalação em quadro.</v>
          </cell>
          <cell r="D104" t="str">
            <v>un</v>
          </cell>
          <cell r="F104">
            <v>5.67</v>
          </cell>
          <cell r="G104">
            <v>0</v>
          </cell>
        </row>
        <row r="105">
          <cell r="B105" t="str">
            <v>18.12.140</v>
          </cell>
          <cell r="C105" t="str">
            <v>Fusível tipo NH de 125A, tamanho 00, SIEMENS ou similar, inclusive instalação em quadro.</v>
          </cell>
          <cell r="D105" t="str">
            <v>un</v>
          </cell>
          <cell r="F105">
            <v>5.67</v>
          </cell>
          <cell r="G105">
            <v>0</v>
          </cell>
        </row>
        <row r="106">
          <cell r="B106" t="str">
            <v>18.12.150</v>
          </cell>
          <cell r="C106" t="str">
            <v>Fusível tipo NH de 160A, tamanho 01, SIEMENS ou similar, inclusive instalação em quadro.</v>
          </cell>
          <cell r="D106" t="str">
            <v>un</v>
          </cell>
          <cell r="F106">
            <v>12.26</v>
          </cell>
          <cell r="G106">
            <v>0</v>
          </cell>
        </row>
        <row r="107">
          <cell r="B107" t="str">
            <v>18.12.160</v>
          </cell>
          <cell r="C107" t="str">
            <v>Fusível tipo NH de 200A, tamanho 01, SIEMENS ou similar, inclusive instalação em quadro.</v>
          </cell>
          <cell r="D107" t="str">
            <v>un</v>
          </cell>
          <cell r="F107">
            <v>12.26</v>
          </cell>
          <cell r="G107">
            <v>0</v>
          </cell>
        </row>
        <row r="108">
          <cell r="B108" t="str">
            <v>18.12.170</v>
          </cell>
          <cell r="C108" t="str">
            <v>Fusível tipo NH de 250A, tamanho 1, SIEMENS ou similar, inclusive instalação em quadro.</v>
          </cell>
          <cell r="D108" t="str">
            <v>un</v>
          </cell>
          <cell r="F108">
            <v>12.26</v>
          </cell>
          <cell r="G108">
            <v>0</v>
          </cell>
        </row>
        <row r="110">
          <cell r="B110" t="str">
            <v>18.13</v>
          </cell>
        </row>
        <row r="111">
          <cell r="B111" t="str">
            <v>18.13.005</v>
          </cell>
          <cell r="C111" t="str">
            <v>Eletroduto flexível preto de 1", assentado em valas com profundidade de 0,60 m, inclusive escavação e reaterro.</v>
          </cell>
          <cell r="D111" t="str">
            <v>m</v>
          </cell>
          <cell r="F111">
            <v>3.1</v>
          </cell>
          <cell r="G111">
            <v>0</v>
          </cell>
        </row>
        <row r="112">
          <cell r="B112" t="str">
            <v>18.13.010</v>
          </cell>
          <cell r="C112" t="str">
            <v>Eletroduto de PVC rígido rosqueável de 1/2 pol., com luva de rosca interna, inclusive assentamento em lajes.</v>
          </cell>
          <cell r="D112" t="str">
            <v>m</v>
          </cell>
          <cell r="F112">
            <v>1.46</v>
          </cell>
          <cell r="G112">
            <v>0</v>
          </cell>
        </row>
        <row r="113">
          <cell r="B113" t="str">
            <v>18.13.020</v>
          </cell>
          <cell r="C113" t="str">
            <v>Eletroduto de PVC rígido rosqueável de 3/4 pol., com luva de rosca interna, inclusive assentamento em lajes.</v>
          </cell>
          <cell r="D113" t="str">
            <v>m</v>
          </cell>
          <cell r="F113">
            <v>1.51</v>
          </cell>
          <cell r="G113">
            <v>0</v>
          </cell>
        </row>
        <row r="114">
          <cell r="B114" t="str">
            <v>18.13.030</v>
          </cell>
          <cell r="C114" t="str">
            <v>Eletroduto de PVC rígido rosqueável de 1 pol., com luva de rosca interna, inclusive assentamento em lajes.</v>
          </cell>
          <cell r="D114" t="str">
            <v>m</v>
          </cell>
          <cell r="F114">
            <v>2.54</v>
          </cell>
          <cell r="G114">
            <v>0</v>
          </cell>
        </row>
        <row r="115">
          <cell r="B115" t="str">
            <v>18.13.040</v>
          </cell>
          <cell r="C115" t="str">
            <v>Eletroduto de PVC rígido rosqueável de 1/2 pol., com luva de rosca interna, inclusive assentamento com rasgo em alvenaria.</v>
          </cell>
          <cell r="D115" t="str">
            <v>m</v>
          </cell>
          <cell r="F115">
            <v>2.23</v>
          </cell>
          <cell r="G115">
            <v>0</v>
          </cell>
        </row>
        <row r="116">
          <cell r="B116" t="str">
            <v>18.13.050</v>
          </cell>
          <cell r="C116" t="str">
            <v>Eletroduto de PVC rígido rosqueável de 3/4 pol., com luva de rosca interna, inclusive assentamento com rasgo em alvenaria.</v>
          </cell>
          <cell r="D116" t="str">
            <v>m</v>
          </cell>
          <cell r="F116">
            <v>2.71</v>
          </cell>
          <cell r="G116">
            <v>0</v>
          </cell>
        </row>
        <row r="117">
          <cell r="B117" t="str">
            <v>18.13.060</v>
          </cell>
          <cell r="C117" t="str">
            <v>Eletroduto de PVC rígido rosqueável de 1 pol., com luva de rosca interna, inclusive assentamento com rasgo em alvenaria.</v>
          </cell>
          <cell r="D117" t="str">
            <v>m</v>
          </cell>
          <cell r="F117">
            <v>3.3</v>
          </cell>
          <cell r="G117">
            <v>0</v>
          </cell>
        </row>
        <row r="118">
          <cell r="B118" t="str">
            <v>18.12.070</v>
          </cell>
          <cell r="C118" t="str">
            <v>Eletroduto de PVC rígido rosqueável de 1 1/4 pol., com luva de rosca interna, inclusive assentamento com rasgo em alvenaria.</v>
          </cell>
          <cell r="D118" t="str">
            <v>m</v>
          </cell>
          <cell r="F118">
            <v>4.3099999999999996</v>
          </cell>
          <cell r="G118">
            <v>0</v>
          </cell>
        </row>
        <row r="119">
          <cell r="B119" t="str">
            <v>18.13.080</v>
          </cell>
          <cell r="C119" t="str">
            <v>Eletroduto de PVC rígido rosqueável de 1 1/2 pol., com luva de rosca interna, inclusive assentamento com rasgo em alvenaria.</v>
          </cell>
          <cell r="D119" t="str">
            <v>m</v>
          </cell>
          <cell r="F119">
            <v>5.65</v>
          </cell>
          <cell r="G119">
            <v>0</v>
          </cell>
        </row>
        <row r="120">
          <cell r="B120" t="str">
            <v>18.13.085</v>
          </cell>
          <cell r="C120" t="str">
            <v>Fornecimento e colocação de eletroduto de ferro galvanizado de 3 ".</v>
          </cell>
          <cell r="D120" t="str">
            <v>m</v>
          </cell>
          <cell r="F120">
            <v>29.91</v>
          </cell>
        </row>
        <row r="121">
          <cell r="B121" t="str">
            <v>18.13.086</v>
          </cell>
          <cell r="C121" t="str">
            <v>Fornecimento e instalação de quadro de distribuição para telefone.</v>
          </cell>
          <cell r="D121" t="str">
            <v>un</v>
          </cell>
          <cell r="F121">
            <v>96.07</v>
          </cell>
        </row>
        <row r="122">
          <cell r="B122" t="str">
            <v>18.13.090</v>
          </cell>
          <cell r="C122" t="str">
            <v>Eletroduto de PVC rígido rosqueável de 2 pol., com luva de rosca interna, inclusive assentamento com rasgo em alvenaria.</v>
          </cell>
          <cell r="D122" t="str">
            <v>m</v>
          </cell>
          <cell r="F122">
            <v>7.33</v>
          </cell>
          <cell r="G122">
            <v>0</v>
          </cell>
        </row>
        <row r="123">
          <cell r="B123" t="str">
            <v>18.13.100</v>
          </cell>
          <cell r="C123" t="str">
            <v>Eletroduto de PVC rígido rosqueável de 3 pol., com luva de rosca interna, inclusive assentamento com rasgo em alvenaria.</v>
          </cell>
          <cell r="D123" t="str">
            <v>m</v>
          </cell>
          <cell r="F123">
            <v>13.81</v>
          </cell>
          <cell r="G123">
            <v>0</v>
          </cell>
        </row>
        <row r="124">
          <cell r="B124" t="str">
            <v>18.13.110</v>
          </cell>
          <cell r="C124" t="str">
            <v>Eletroduto de PVC rígido rosqueável de 1/2 pol., com luva de rosca interna assentado em valas com profundidade de 0,60 m, inclusive escavação e reaterro.</v>
          </cell>
          <cell r="D124" t="str">
            <v>m</v>
          </cell>
          <cell r="F124">
            <v>3.33</v>
          </cell>
          <cell r="G124">
            <v>0</v>
          </cell>
        </row>
        <row r="125">
          <cell r="B125" t="str">
            <v>18.13.120</v>
          </cell>
          <cell r="C125" t="str">
            <v>Eletroduto de PVC rígido rosqueável de 3/4 pol., com luva de rosca interna assentado em valas com profundidade de 0,60 m, inclusive escavação e reaterro.</v>
          </cell>
          <cell r="D125" t="str">
            <v>m</v>
          </cell>
          <cell r="F125">
            <v>4.01</v>
          </cell>
          <cell r="G125">
            <v>0</v>
          </cell>
        </row>
        <row r="126">
          <cell r="B126" t="str">
            <v>18.13.130</v>
          </cell>
          <cell r="C126" t="str">
            <v>Eletroduto de PVC rígido rosqueável de 1 pol., com luva de rosca interna assentado em valas com profundidade de 0,60 m, inclusive escavação e reaterro.</v>
          </cell>
          <cell r="D126" t="str">
            <v>m</v>
          </cell>
          <cell r="F126">
            <v>5.39</v>
          </cell>
          <cell r="G126">
            <v>0</v>
          </cell>
        </row>
        <row r="127">
          <cell r="B127" t="str">
            <v>18.13.140</v>
          </cell>
          <cell r="C127" t="str">
            <v>Eletroduto de PVC rígido rosqueável de 1 1/2 pol., com luva de rosca interna assentado em valas com profundidade de 0,60 m, inclusive escavação e reaterro.</v>
          </cell>
          <cell r="D127" t="str">
            <v>m</v>
          </cell>
          <cell r="F127">
            <v>6.99</v>
          </cell>
          <cell r="G127">
            <v>0</v>
          </cell>
        </row>
        <row r="128">
          <cell r="B128" t="str">
            <v>18.13.150</v>
          </cell>
          <cell r="C128" t="str">
            <v>Eletroduto de PVC rígido rosqueável de 2 pol., com luva de rosca interna assentado em valas com profundidade de 0,60 m, inclusive escavação e reaterro.</v>
          </cell>
          <cell r="D128" t="str">
            <v>m</v>
          </cell>
          <cell r="F128">
            <v>8.6199999999999992</v>
          </cell>
          <cell r="G128">
            <v>0</v>
          </cell>
        </row>
        <row r="129">
          <cell r="B129" t="str">
            <v>18.13.160</v>
          </cell>
          <cell r="C129" t="str">
            <v>Eletroduto de PVC rígido rosqueável de 3 pol., com luva de rosca interna assentado em valas com profundidade de 0,60 m, inclusive escavação e reaterro.</v>
          </cell>
          <cell r="D129" t="str">
            <v>m</v>
          </cell>
          <cell r="F129">
            <v>15.23</v>
          </cell>
          <cell r="G129">
            <v>0</v>
          </cell>
        </row>
        <row r="130">
          <cell r="B130" t="str">
            <v>18.13.170</v>
          </cell>
          <cell r="C130" t="str">
            <v>Eletroduto de PVC rígido rosqueável de 4 pol., com luva de rosca interna assentado em valas com profundidade de 0,60 m, inclusive escavação e reaterro.</v>
          </cell>
          <cell r="D130" t="str">
            <v>m</v>
          </cell>
          <cell r="F130">
            <v>22.81</v>
          </cell>
          <cell r="G130">
            <v>0</v>
          </cell>
        </row>
        <row r="132">
          <cell r="B132" t="str">
            <v>18.14</v>
          </cell>
        </row>
        <row r="133">
          <cell r="B133" t="str">
            <v>18.14.010</v>
          </cell>
          <cell r="C133" t="str">
            <v xml:space="preserve">Curva de PVC rígido rosqueável de 3/4 pol., com luva de rosca interna, inclusive assentado. </v>
          </cell>
          <cell r="D133" t="str">
            <v>un</v>
          </cell>
          <cell r="F133">
            <v>1.84</v>
          </cell>
          <cell r="G133">
            <v>0</v>
          </cell>
        </row>
        <row r="134">
          <cell r="B134" t="str">
            <v>18.14.020</v>
          </cell>
          <cell r="C134" t="str">
            <v xml:space="preserve">Curva de PVC rígido rosqueável de 1 pol., com luva de rosca interna, inclusive assentado. </v>
          </cell>
          <cell r="D134" t="str">
            <v>un</v>
          </cell>
          <cell r="F134">
            <v>2.6</v>
          </cell>
          <cell r="G134">
            <v>0</v>
          </cell>
        </row>
        <row r="135">
          <cell r="B135" t="str">
            <v>18.14.030</v>
          </cell>
          <cell r="C135" t="str">
            <v xml:space="preserve">Curva de PVC rígido rosqueável de 1 1/4 pol., com luva de rosca interna, inclusive assentado. </v>
          </cell>
          <cell r="D135" t="str">
            <v>un</v>
          </cell>
          <cell r="F135">
            <v>4.0999999999999996</v>
          </cell>
          <cell r="G135">
            <v>0</v>
          </cell>
        </row>
        <row r="136">
          <cell r="B136" t="str">
            <v>18.14.040</v>
          </cell>
          <cell r="C136" t="str">
            <v xml:space="preserve">Curva de PVC rígido rosqueável de 1 1/2 pol., com luva de rosca interna, inclusive assentado. </v>
          </cell>
          <cell r="D136" t="str">
            <v>un</v>
          </cell>
          <cell r="F136">
            <v>5.0999999999999996</v>
          </cell>
          <cell r="G136">
            <v>0</v>
          </cell>
        </row>
        <row r="137">
          <cell r="B137" t="str">
            <v>18.14.050</v>
          </cell>
          <cell r="C137" t="str">
            <v xml:space="preserve">Curva de PVC rígido rosqueável de 2 pol., com luva de rosca interna, inclusive assentado. </v>
          </cell>
          <cell r="D137" t="str">
            <v>un</v>
          </cell>
          <cell r="F137">
            <v>7.96</v>
          </cell>
          <cell r="G137">
            <v>0</v>
          </cell>
        </row>
        <row r="138">
          <cell r="B138" t="str">
            <v>18.14.060</v>
          </cell>
          <cell r="C138" t="str">
            <v xml:space="preserve">Curva de PVC rígido rosqueável de 3 pol., com luva de rosca interna, inclusive assentado. </v>
          </cell>
          <cell r="D138" t="str">
            <v>un</v>
          </cell>
          <cell r="F138">
            <v>23.46</v>
          </cell>
          <cell r="G138">
            <v>0</v>
          </cell>
        </row>
        <row r="139">
          <cell r="B139" t="str">
            <v>18.14.070</v>
          </cell>
          <cell r="C139" t="str">
            <v xml:space="preserve">Curva de PVC rígido rosqueável de 4 pol., com luva de rosca interna, inclusive assentado. </v>
          </cell>
          <cell r="D139" t="str">
            <v>un</v>
          </cell>
          <cell r="F139">
            <v>37.86</v>
          </cell>
          <cell r="G139">
            <v>0</v>
          </cell>
        </row>
        <row r="141">
          <cell r="B141" t="str">
            <v>18.15</v>
          </cell>
        </row>
        <row r="142">
          <cell r="B142" t="str">
            <v>18.15.010</v>
          </cell>
          <cell r="C142" t="str">
            <v>Caixa 4 x 2 pol. Tigreflex ou similar,  inclusive assentamento.</v>
          </cell>
          <cell r="D142" t="str">
            <v>un</v>
          </cell>
          <cell r="F142">
            <v>1.45</v>
          </cell>
          <cell r="G142">
            <v>0</v>
          </cell>
        </row>
        <row r="143">
          <cell r="B143" t="str">
            <v>18.15.020</v>
          </cell>
          <cell r="C143" t="str">
            <v>Caixa 4 x 4 pol. Tigreflex ou similar,  inclusive assentamento.</v>
          </cell>
          <cell r="D143" t="str">
            <v>un</v>
          </cell>
          <cell r="F143">
            <v>1.75</v>
          </cell>
          <cell r="G143">
            <v>0</v>
          </cell>
        </row>
        <row r="144">
          <cell r="B144" t="str">
            <v>18.15.030</v>
          </cell>
          <cell r="C144" t="str">
            <v>Caixa octogonal de 4" Tigreflex ou similar, com fundo móvel, inclusive assentaemnto em laje.</v>
          </cell>
          <cell r="D144" t="str">
            <v>un</v>
          </cell>
          <cell r="F144">
            <v>1.9</v>
          </cell>
          <cell r="G144">
            <v>0</v>
          </cell>
        </row>
        <row r="145">
          <cell r="B145" t="str">
            <v>18.15.035</v>
          </cell>
          <cell r="C145" t="str">
            <v>Fornecimento e colocação de caixa pré-moldada para ar-condicionado de 15.000 BTU's</v>
          </cell>
          <cell r="D145" t="str">
            <v>un</v>
          </cell>
          <cell r="F145">
            <v>73.38</v>
          </cell>
        </row>
        <row r="147">
          <cell r="B147" t="str">
            <v>18.16</v>
          </cell>
        </row>
        <row r="148">
          <cell r="B148" t="str">
            <v>18.16.010</v>
          </cell>
          <cell r="C148" t="str">
            <v>Tomada de embutir (2P+T) com placa para caixa de 4 x 2 pol., 20 A, 250 V, Pial (linha silentoque) ou similar, inclusive instalação.</v>
          </cell>
          <cell r="D148" t="str">
            <v>un</v>
          </cell>
          <cell r="F148">
            <v>7.08</v>
          </cell>
          <cell r="G148">
            <v>0</v>
          </cell>
        </row>
        <row r="149">
          <cell r="B149" t="str">
            <v>18.16.020</v>
          </cell>
          <cell r="C149" t="str">
            <v>Tomada de embutir para telefone quatro polos, Padrão Telebrás, com placa, para caixa de 4 x 2 pol., Pial (linha silentoque) ou similar, inclusive instalação.</v>
          </cell>
          <cell r="D149" t="str">
            <v>un</v>
          </cell>
          <cell r="F149">
            <v>6.55</v>
          </cell>
          <cell r="G149">
            <v>0</v>
          </cell>
        </row>
        <row r="151">
          <cell r="B151" t="str">
            <v>18.17</v>
          </cell>
        </row>
        <row r="152">
          <cell r="B152" t="str">
            <v>18.17.010</v>
          </cell>
          <cell r="C152" t="str">
            <v>Conjunto ARSTOP ou similar de embutir, em caixa 4 x 4 pol., com placa, tomada Tripolar para pino chato e disjuntor termomagnético de 25 A, 250 V, inclusive instalação.</v>
          </cell>
          <cell r="D152" t="str">
            <v>un</v>
          </cell>
          <cell r="F152">
            <v>20.72</v>
          </cell>
          <cell r="G152">
            <v>0</v>
          </cell>
        </row>
        <row r="154">
          <cell r="B154" t="str">
            <v>18.18</v>
          </cell>
        </row>
        <row r="155">
          <cell r="B155" t="str">
            <v>18.18.010</v>
          </cell>
          <cell r="C155" t="str">
            <v>Interruptor de embutir de uma secção para caixa de 4 x 2 pol., com placa, 10 A, 250 V, Pial (linha silentoque) ou similar, inclusive instalação.</v>
          </cell>
          <cell r="D155" t="str">
            <v>un</v>
          </cell>
          <cell r="F155">
            <v>3.9</v>
          </cell>
          <cell r="G155">
            <v>0</v>
          </cell>
        </row>
        <row r="156">
          <cell r="B156" t="str">
            <v>18.18.020</v>
          </cell>
          <cell r="C156" t="str">
            <v>Interruptor de embutir de duas secções para caixa de 4 x 2 pol., com placa, 10 A, 250 V, Pial (linha silentoque) ou similar, inclusive instalação.</v>
          </cell>
          <cell r="D156" t="str">
            <v>un</v>
          </cell>
          <cell r="F156">
            <v>6.76</v>
          </cell>
          <cell r="G156">
            <v>0</v>
          </cell>
        </row>
        <row r="157">
          <cell r="B157" t="str">
            <v>18.18.030</v>
          </cell>
          <cell r="C157" t="str">
            <v>Interruptor de embutir de três secções para caixa de 4 x 2 pol., com placa, 10 A, 250 V, Pial (linha silentoque) ou similar, inclusive instalação.</v>
          </cell>
          <cell r="D157" t="str">
            <v>un</v>
          </cell>
          <cell r="F157">
            <v>8.8800000000000008</v>
          </cell>
          <cell r="G157">
            <v>0</v>
          </cell>
        </row>
        <row r="158">
          <cell r="B158" t="str">
            <v>18.18.040</v>
          </cell>
          <cell r="C158" t="str">
            <v>Interruptor de embutir de uma secção conjugada com tomada, para caixa de 4 x 2 pol., com placa, 10 A, 250 V, Pial (linha silentoque) ou similar, inclusive instalação.</v>
          </cell>
          <cell r="D158" t="str">
            <v>un</v>
          </cell>
          <cell r="F158">
            <v>6.71</v>
          </cell>
          <cell r="G158">
            <v>0</v>
          </cell>
        </row>
        <row r="159">
          <cell r="B159" t="str">
            <v>18.18.050</v>
          </cell>
          <cell r="C159" t="str">
            <v>Interruptor de embutir de duas secções conjugada com tomada, para caixa de 4 x 2 pol., com placa, 10 A, 250 V, Pial (linha silentoque) ou similar, inclusive instalação.</v>
          </cell>
          <cell r="D159" t="str">
            <v>un</v>
          </cell>
          <cell r="F159">
            <v>8.93</v>
          </cell>
          <cell r="G159">
            <v>0</v>
          </cell>
        </row>
        <row r="160">
          <cell r="B160" t="str">
            <v>18.18.060</v>
          </cell>
          <cell r="C160" t="str">
            <v>Interruptor de embutir Three-Way (vai e vem), para caixa de 4 x 2 pol., com placa, 10 A, 250 V, Pial (linha silentoque) ou similar, inclusive instalação.</v>
          </cell>
          <cell r="D160" t="str">
            <v>un</v>
          </cell>
          <cell r="F160">
            <v>5.19</v>
          </cell>
          <cell r="G160">
            <v>0</v>
          </cell>
        </row>
        <row r="162">
          <cell r="B162" t="str">
            <v>18.19</v>
          </cell>
        </row>
        <row r="163">
          <cell r="B163" t="str">
            <v>18.19.010</v>
          </cell>
          <cell r="C163" t="str">
            <v>Fio de cobre, têmpera mole, classe 1, isolamento de PVC - 70 C, tipo BWF, 750 V, Foreplast ou similar, S.M. - 1,5 mm², inclusive instalação em eletroduto.</v>
          </cell>
          <cell r="D163" t="str">
            <v>m</v>
          </cell>
          <cell r="F163">
            <v>0.59</v>
          </cell>
          <cell r="G163">
            <v>0</v>
          </cell>
        </row>
        <row r="164">
          <cell r="B164" t="str">
            <v>18.19.020</v>
          </cell>
          <cell r="C164" t="str">
            <v>Fio de cobre, têmpera mole, classe 1, isolamento de PVC - 70 C, tipo BWF, 750 V, Foreplast ou similar, S.M. - 2,5 mm², inclusive instalação em eletroduto.</v>
          </cell>
          <cell r="D164" t="str">
            <v>m</v>
          </cell>
          <cell r="F164">
            <v>0.85</v>
          </cell>
          <cell r="G164">
            <v>0</v>
          </cell>
        </row>
        <row r="165">
          <cell r="B165" t="str">
            <v>18.19.025</v>
          </cell>
          <cell r="C165" t="str">
            <v>Cabro de cobre, têmpera mole, encordoamento classe 2, isolamento de PVC - 70 C, tipo BWF, 750 V, Foreplast ou similar, S.M. - 2,5 mm², inclusive instalação em eletroduto.</v>
          </cell>
          <cell r="D165" t="str">
            <v>m</v>
          </cell>
          <cell r="F165">
            <v>0.9</v>
          </cell>
          <cell r="G165">
            <v>0</v>
          </cell>
        </row>
        <row r="166">
          <cell r="B166" t="str">
            <v>18.19.030</v>
          </cell>
          <cell r="C166" t="str">
            <v>Cabo de cobre, têmpera mole, encordoamento classe 2, isolamento de PVC - 70 C, tipo BWF, 750 V, Foreplast ou similar, S.M. - 4,0 mm², inclusive instalação em eletroduto.</v>
          </cell>
          <cell r="D166" t="str">
            <v>m</v>
          </cell>
          <cell r="F166">
            <v>0.94</v>
          </cell>
          <cell r="G166">
            <v>0</v>
          </cell>
        </row>
        <row r="167">
          <cell r="B167" t="str">
            <v>18.19.040</v>
          </cell>
          <cell r="C167" t="str">
            <v>Cabo de cobre, têmpera mole, encordoamento classe 2, isolamento de PVC - 70 C, tipo BWF, 750 V, Foreplast ou similar, S.M. - 6,0 mm², inclusive instalação em eletroduto.</v>
          </cell>
          <cell r="D167" t="str">
            <v>m</v>
          </cell>
          <cell r="F167">
            <v>1.1299999999999999</v>
          </cell>
          <cell r="G167">
            <v>0</v>
          </cell>
        </row>
        <row r="168">
          <cell r="B168" t="str">
            <v>18.19.041</v>
          </cell>
          <cell r="C168" t="str">
            <v>Cabo de cobre, têmpera mole, encordoamento classe 2, isolamento de PVC - 70 C, tipo BWF, 750 V, Foreplast ou similar, S.M. - 10,0 mm², inclusive instalação em eletroduto.</v>
          </cell>
          <cell r="D168" t="str">
            <v>m</v>
          </cell>
          <cell r="F168">
            <v>1.6</v>
          </cell>
          <cell r="G168">
            <v>0</v>
          </cell>
        </row>
        <row r="169">
          <cell r="B169" t="str">
            <v>18.19.042</v>
          </cell>
          <cell r="C169" t="str">
            <v>Cabo de cobre, têmpera mole, encordoamento classe 2, isolamento de PVC - 70 C, tipo BWF, 750 V, Foreplast ou similar, S.M. - 16,0 mm², inclusive instalação em eletroduto.</v>
          </cell>
          <cell r="D169" t="str">
            <v>m</v>
          </cell>
          <cell r="F169">
            <v>2.11</v>
          </cell>
          <cell r="G169">
            <v>0</v>
          </cell>
        </row>
        <row r="170">
          <cell r="B170" t="str">
            <v>18.19.043</v>
          </cell>
          <cell r="C170" t="str">
            <v>Cabo de cobre, têmpera mole, encordoamento classe 2, isolamento de PVC - 70 C, tipo BWF, 750 V, Foreplast ou similar, S.M. - 25,0 mm², inclusive instalação em eletroduto.</v>
          </cell>
          <cell r="D170" t="str">
            <v>m</v>
          </cell>
          <cell r="F170">
            <v>2.93</v>
          </cell>
          <cell r="G170">
            <v>0</v>
          </cell>
        </row>
        <row r="171">
          <cell r="B171" t="str">
            <v>18.19.046</v>
          </cell>
          <cell r="C171" t="str">
            <v>Cabo de cobre (1 condutor), têmpera mole, encordoamento classe 2, isolamento de PVC - Flame Resistant - 70 C, 0,6 / 1 Kv, cobertura de PVC-ST 1, Foremax ou similar, S.M. - 1,5 mm², inclusive instalação em eletroduto.</v>
          </cell>
          <cell r="D171" t="str">
            <v>m</v>
          </cell>
          <cell r="F171">
            <v>0.69</v>
          </cell>
          <cell r="G171">
            <v>0</v>
          </cell>
        </row>
        <row r="172">
          <cell r="B172" t="str">
            <v>18.19.047</v>
          </cell>
          <cell r="C172" t="str">
            <v>Cabo de cobre (1 condutor), têmpera mole, encordoamento classe 2, isolamento de PVC - Flame Resistant - 70 C, 0,6 / 1 Kv, cobertura de PVC-ST 1, Foremax ou similar, S.M. - 2,5 mm², inclusive instalação em eletroduto.</v>
          </cell>
          <cell r="D172" t="str">
            <v>m</v>
          </cell>
          <cell r="F172">
            <v>0.83</v>
          </cell>
          <cell r="G172">
            <v>0</v>
          </cell>
        </row>
        <row r="173">
          <cell r="B173" t="str">
            <v>18.19.048</v>
          </cell>
          <cell r="C173" t="str">
            <v>Cabo de cobre (1 condutor), têmpera mole, encordoamento classe 2, isolamento de PVC - Flame Resistant - 70 C, 0,6 / 1 Kv, cobertura de PVC-ST 1, Foremax ou similar, S.M. - 4,0 mm², inclusive instalação em eletroduto.</v>
          </cell>
          <cell r="D173" t="str">
            <v>m</v>
          </cell>
          <cell r="F173">
            <v>1.29</v>
          </cell>
          <cell r="G173">
            <v>0</v>
          </cell>
        </row>
        <row r="174">
          <cell r="B174" t="str">
            <v>18.19.049</v>
          </cell>
          <cell r="C174" t="str">
            <v>Cabo de cobre (1 condutor), têmpera mole, encordoamento classe 2, isolamento de PVC - Flame Resistant - 70 C, 0,6 / 1 Kv, cobertura de PVC-ST 1, Foremax ou similar, S.M. - 6,0 mm², inclusive instalação em eletroduto.</v>
          </cell>
          <cell r="D174" t="str">
            <v>m</v>
          </cell>
          <cell r="F174">
            <v>1.56</v>
          </cell>
          <cell r="G174">
            <v>0</v>
          </cell>
        </row>
        <row r="175">
          <cell r="B175" t="str">
            <v>18.19.050</v>
          </cell>
          <cell r="C175" t="str">
            <v>Cabo de cobre (1 condutor), têmpera mole, encordoamento classe 2, isolamento de PVC - Flame Resistant - 70 C, 0,6 / 1 Kv, cobertura de PVC-ST 1, Foremax ou similar, S.M. - 10,0 mm², inclusive instalação em eletroduto.</v>
          </cell>
          <cell r="D175" t="str">
            <v>m</v>
          </cell>
          <cell r="F175">
            <v>2.06</v>
          </cell>
          <cell r="G175">
            <v>0</v>
          </cell>
        </row>
        <row r="176">
          <cell r="B176" t="str">
            <v>18.19.060</v>
          </cell>
          <cell r="C176" t="str">
            <v>Cabo de cobre (1 condutor), têmpera mole, encordoamento classe 2, isolamento de PVC - Flame Resistant - 70 C, 0,6 / 1 Kv, cobertura de PVC-ST 1, Foremax ou similar, S.M. - 16,0 mm², inclusive instalação em eletroduto.</v>
          </cell>
          <cell r="D176" t="str">
            <v>m</v>
          </cell>
          <cell r="F176">
            <v>2.9</v>
          </cell>
          <cell r="G176">
            <v>0</v>
          </cell>
        </row>
        <row r="177">
          <cell r="B177" t="str">
            <v>18.19.065</v>
          </cell>
          <cell r="C177" t="str">
            <v>Dec., de piso cimentado.</v>
          </cell>
          <cell r="F177">
            <v>9.1</v>
          </cell>
          <cell r="G177">
            <v>0</v>
          </cell>
        </row>
        <row r="178">
          <cell r="B178" t="str">
            <v>18.19.070</v>
          </cell>
          <cell r="C178" t="str">
            <v>Cabo de cobre (1 condutor), têmpera mole, encordoamento classe 2, isolamento de PVC - Flame Resistant - 70 C, 0,6 / 1 Kv, cobertura de PVC-ST 1, Foremax ou similar, S.M. - 25,0 mm², inclusive instalação em eletroduto.</v>
          </cell>
          <cell r="D178" t="str">
            <v>m</v>
          </cell>
          <cell r="F178">
            <v>3.85</v>
          </cell>
          <cell r="G178">
            <v>0</v>
          </cell>
        </row>
        <row r="179">
          <cell r="B179" t="str">
            <v>18.19.080</v>
          </cell>
          <cell r="C179" t="str">
            <v>Cabo de cobre (1 condutor), têmpera mole, encordoamento classe 2, isolamento de PVC - Flame Resistant - 70 C, 0,6 / 1 Kv, cobertura de PVC-ST 1, Foremax ou similar, S.M. - 35,0 mm², inclusive instalação em eletroduto.</v>
          </cell>
          <cell r="D179" t="str">
            <v>m</v>
          </cell>
          <cell r="F179">
            <v>4.91</v>
          </cell>
          <cell r="G179">
            <v>0</v>
          </cell>
        </row>
        <row r="180">
          <cell r="B180" t="str">
            <v>18.19.085</v>
          </cell>
          <cell r="C180" t="str">
            <v>Cabo de Cobre  com isolamento termoplástico para ligação dos postes, com 4,0 mm² - 28 A, inclusive instalação em eletroduto.</v>
          </cell>
          <cell r="D180" t="str">
            <v>m</v>
          </cell>
          <cell r="F180">
            <v>0.8</v>
          </cell>
          <cell r="G180">
            <v>0</v>
          </cell>
        </row>
        <row r="182">
          <cell r="B182" t="str">
            <v>18.20</v>
          </cell>
        </row>
        <row r="183">
          <cell r="B183" t="str">
            <v>18.20.010</v>
          </cell>
          <cell r="C183" t="str">
            <v>Disjuntor monopolar termomagnético até 30 A, 220 V, Eletromar ou similar, inclusive instalação em quadro de distribuição.</v>
          </cell>
          <cell r="D183" t="str">
            <v>un</v>
          </cell>
          <cell r="F183">
            <v>6.01</v>
          </cell>
          <cell r="G183">
            <v>0</v>
          </cell>
        </row>
        <row r="184">
          <cell r="B184" t="str">
            <v>18.20.020</v>
          </cell>
          <cell r="C184" t="str">
            <v>Disjuntor monopolar termomagnético até 35 a 50A, 220 V, Eletromar ou similar, inclusive instalação em quadro de distribuição.</v>
          </cell>
          <cell r="D184" t="str">
            <v>un</v>
          </cell>
          <cell r="F184">
            <v>8.06</v>
          </cell>
          <cell r="G184">
            <v>0</v>
          </cell>
        </row>
        <row r="185">
          <cell r="B185" t="str">
            <v>18.20.030</v>
          </cell>
          <cell r="C185" t="str">
            <v>Disjuntor tripolar termomagnético até 50 A 380, 220 V, Eletromar ou similar, inclusive instalação em quadro de distribuição.</v>
          </cell>
          <cell r="D185" t="str">
            <v>un</v>
          </cell>
          <cell r="F185">
            <v>30.85</v>
          </cell>
          <cell r="G185">
            <v>0</v>
          </cell>
        </row>
        <row r="186">
          <cell r="B186" t="str">
            <v>18.20.040</v>
          </cell>
          <cell r="C186" t="str">
            <v>Disjuntor tripolar termomagnético até 60 a 100 A, 380 V, Eletromar ou similar, inclusive instalação em quadro de distribuição.</v>
          </cell>
          <cell r="D186" t="str">
            <v>un</v>
          </cell>
          <cell r="F186">
            <v>45.39</v>
          </cell>
          <cell r="G186">
            <v>0</v>
          </cell>
        </row>
        <row r="187">
          <cell r="B187" t="str">
            <v>18.20.050</v>
          </cell>
          <cell r="C187" t="str">
            <v>Disjuntor tripolar termomagnético até 120 a 150 A, 380 V, Eletromar ou similar, inclusive instalação em quadro de distribuição.</v>
          </cell>
          <cell r="D187" t="str">
            <v>un</v>
          </cell>
          <cell r="F187">
            <v>115.39</v>
          </cell>
          <cell r="G187">
            <v>0</v>
          </cell>
        </row>
        <row r="188">
          <cell r="B188" t="str">
            <v>18.20.055</v>
          </cell>
          <cell r="C188" t="str">
            <v>Fornecimento e colocação de disjuntor 15 A.</v>
          </cell>
          <cell r="D188" t="str">
            <v>un</v>
          </cell>
          <cell r="F188">
            <v>7.67</v>
          </cell>
        </row>
        <row r="189">
          <cell r="B189" t="str">
            <v>18.20.056</v>
          </cell>
          <cell r="C189" t="str">
            <v>Fornecimento e colocação de disjuntor 50 A.</v>
          </cell>
          <cell r="D189" t="str">
            <v>un</v>
          </cell>
          <cell r="F189">
            <v>10.27</v>
          </cell>
        </row>
        <row r="190">
          <cell r="B190" t="str">
            <v>18.20.057</v>
          </cell>
          <cell r="C190" t="str">
            <v>Fornecimento e colocação de disjuntor tripolar 150 A (quadro de medição).</v>
          </cell>
          <cell r="D190" t="str">
            <v>un</v>
          </cell>
          <cell r="F190">
            <v>149.04</v>
          </cell>
        </row>
        <row r="192">
          <cell r="B192" t="str">
            <v>18.21</v>
          </cell>
        </row>
        <row r="193">
          <cell r="B193" t="str">
            <v>18.21.010</v>
          </cell>
          <cell r="C193" t="str">
            <v xml:space="preserve">Quadro de distribuição metálico de embutir, com barramento de neutro tipo com 600, eletromar ou similar, para até 6 circuitos momopolares, com sobretampa articulada provida de visor transparente, inclusive instalação. </v>
          </cell>
          <cell r="D193" t="str">
            <v>un</v>
          </cell>
          <cell r="F193">
            <v>49.2</v>
          </cell>
          <cell r="G193">
            <v>0</v>
          </cell>
        </row>
        <row r="194">
          <cell r="B194" t="str">
            <v>18.21.020</v>
          </cell>
          <cell r="C194" t="str">
            <v xml:space="preserve">Quadro de distribuição metálico de embutir, com barramento de neutro tipo com 600, eletromar ou similar, para até 8 circuitos momopolares, com sobretampa articulada provida de visor transparente, inclusive instalação. </v>
          </cell>
          <cell r="D194" t="str">
            <v>un</v>
          </cell>
          <cell r="F194">
            <v>52.3</v>
          </cell>
          <cell r="G194">
            <v>0</v>
          </cell>
        </row>
        <row r="196">
          <cell r="B196" t="str">
            <v>18.21.150</v>
          </cell>
          <cell r="C196" t="str">
            <v xml:space="preserve">Quadro de distribuição metálico de embutir, com barramento, chave geral e placa neutro ref. QDETN-12, Cemar ou similar, para até 12 circuitos momopolares, com porta, inclusive instalação. </v>
          </cell>
          <cell r="D196" t="str">
            <v>un</v>
          </cell>
          <cell r="F196">
            <v>50.64</v>
          </cell>
          <cell r="G196">
            <v>0</v>
          </cell>
        </row>
        <row r="197">
          <cell r="B197" t="str">
            <v>18.21.030</v>
          </cell>
          <cell r="C197" t="str">
            <v xml:space="preserve">Quadro de distribuição metálico de embutir, com barramento, chave geral e placa neutro tipo PQR 15 C, eletromar ou similar, para até 15 circuitos momopolares, com porta e trinco, inclusive instalação. </v>
          </cell>
          <cell r="D197" t="str">
            <v>un</v>
          </cell>
          <cell r="F197">
            <v>163.95</v>
          </cell>
          <cell r="G197">
            <v>0</v>
          </cell>
        </row>
        <row r="198">
          <cell r="B198" t="str">
            <v>18.21.035</v>
          </cell>
          <cell r="C198" t="str">
            <v xml:space="preserve">Quadro de distribuição metálico de embutir, com barramento, chave geral e placa neutro tipo PQR 18 CA, eletromar ou similar, para até 18 circuitos momopolares, com porta e trinco, inclusive instalação. </v>
          </cell>
          <cell r="D198" t="str">
            <v>un</v>
          </cell>
          <cell r="F198">
            <v>213.95</v>
          </cell>
          <cell r="G198">
            <v>0</v>
          </cell>
        </row>
        <row r="199">
          <cell r="B199" t="str">
            <v>18.21.170</v>
          </cell>
          <cell r="C199" t="str">
            <v xml:space="preserve">Quadro de distribuição metálico de embutir, com barramento, chave geral e placa neutro ref. QDETN-32 Cemar ou similar, para 32 , circuitos momopolares, com porta e trinco, inclusive instalação. </v>
          </cell>
          <cell r="D199" t="str">
            <v>un</v>
          </cell>
          <cell r="F199">
            <v>104.28</v>
          </cell>
          <cell r="G199">
            <v>0</v>
          </cell>
        </row>
        <row r="200">
          <cell r="B200" t="str">
            <v>18.21.045</v>
          </cell>
          <cell r="C200" t="str">
            <v>Luminária tipo globo leitoso completa.</v>
          </cell>
          <cell r="D200" t="str">
            <v>un</v>
          </cell>
          <cell r="F200">
            <v>24.83</v>
          </cell>
        </row>
        <row r="201">
          <cell r="B201" t="str">
            <v>18.21.050</v>
          </cell>
          <cell r="C201" t="str">
            <v xml:space="preserve">Quadro de distribuição metálico de embutir, com barramento, chave geral e placa neutro tipo PQR 30 CA, eletromar ou similar, para 30 , circuitos momopolares, com porta e trinco, inclusive instalação. </v>
          </cell>
          <cell r="D201" t="str">
            <v>un</v>
          </cell>
          <cell r="F201">
            <v>258.60000000000002</v>
          </cell>
          <cell r="G201">
            <v>0</v>
          </cell>
        </row>
        <row r="202">
          <cell r="B202" t="str">
            <v>18.21.060</v>
          </cell>
          <cell r="C202" t="str">
            <v xml:space="preserve">Quadro de distribuição metálico de embutir, sem barramento, tipo QCSP, Gomes ou similar, para até 3 circuitos momopolares, sem porta, inclusive instalação. </v>
          </cell>
          <cell r="D202" t="str">
            <v>un</v>
          </cell>
          <cell r="F202">
            <v>16.18</v>
          </cell>
          <cell r="G202">
            <v>0</v>
          </cell>
        </row>
        <row r="203">
          <cell r="B203" t="str">
            <v>18.21.070</v>
          </cell>
          <cell r="C203" t="str">
            <v xml:space="preserve">Quadro de distribuição metálico de embutir, sem barramento, tipo QCCP, Gomes ou similar, para até 3 circuitos momopolares, com porta, inclusive instalação. </v>
          </cell>
          <cell r="D203" t="str">
            <v>un</v>
          </cell>
          <cell r="F203">
            <v>16.78</v>
          </cell>
          <cell r="G203">
            <v>0</v>
          </cell>
        </row>
        <row r="204">
          <cell r="B204" t="str">
            <v>18.21.080</v>
          </cell>
          <cell r="C204" t="str">
            <v xml:space="preserve">Quadro de distribuição metálico de embutir, sem barramento, tipo QCCP, Gomes ou similar, para até 6 circuitos momopolares, com porta, inclusive instalação. </v>
          </cell>
          <cell r="D204" t="str">
            <v>un</v>
          </cell>
          <cell r="F204">
            <v>19.13</v>
          </cell>
          <cell r="G204">
            <v>0</v>
          </cell>
        </row>
        <row r="205">
          <cell r="B205" t="str">
            <v>18.21.090</v>
          </cell>
          <cell r="C205" t="str">
            <v xml:space="preserve">Quadro de distribuição metálico de embutir, sem barramento, tipo QCCP, Gomes ou similar, para até 12 circuitos momopolares, com porta, inclusive instalação. </v>
          </cell>
          <cell r="D205" t="str">
            <v>un</v>
          </cell>
          <cell r="F205">
            <v>24.78</v>
          </cell>
          <cell r="G205">
            <v>0</v>
          </cell>
        </row>
        <row r="206">
          <cell r="B206" t="str">
            <v>18.21.100</v>
          </cell>
          <cell r="C206" t="str">
            <v xml:space="preserve">Quadro de distribuição metálico de embutir, sem barramento, tipo QCCP, Gomes ou similar, para até 18 circuitos momopolares, com porta, inclusive instalação. </v>
          </cell>
          <cell r="D206" t="str">
            <v>un</v>
          </cell>
          <cell r="F206">
            <v>44.17</v>
          </cell>
          <cell r="G206">
            <v>0</v>
          </cell>
        </row>
        <row r="208">
          <cell r="B208" t="str">
            <v>18.22</v>
          </cell>
        </row>
        <row r="209">
          <cell r="B209" t="str">
            <v>18.22.005</v>
          </cell>
          <cell r="C209" t="str">
            <v>Fornecimento e instalação de módulo de  distribuição com barramento para 300 A.</v>
          </cell>
          <cell r="D209" t="str">
            <v>un</v>
          </cell>
          <cell r="F209">
            <v>1747.73</v>
          </cell>
        </row>
        <row r="210">
          <cell r="B210" t="str">
            <v>18.22.010</v>
          </cell>
          <cell r="C210" t="str">
            <v>Ponto de luz em teto ou parede, incluindo caixa 4 x 4 pol. Tigreflex ou similar, tubulação PVC rígido e fiação, até o quadro de distribuição.</v>
          </cell>
          <cell r="D210" t="str">
            <v>pt</v>
          </cell>
          <cell r="F210">
            <v>18.059999999999999</v>
          </cell>
          <cell r="G210">
            <v>0</v>
          </cell>
        </row>
        <row r="211">
          <cell r="B211" t="str">
            <v>18.22.015</v>
          </cell>
          <cell r="C211" t="str">
            <v>Recuperação do quadro de medição existente (substação área)</v>
          </cell>
          <cell r="D211" t="str">
            <v>un</v>
          </cell>
          <cell r="F211">
            <v>251.95</v>
          </cell>
        </row>
        <row r="212">
          <cell r="B212" t="str">
            <v>18.22.016</v>
          </cell>
          <cell r="C212" t="str">
            <v>Fornecimento e colocação de cabo 50 mm² (substação ao módulo de distribuição)</v>
          </cell>
          <cell r="D212" t="str">
            <v>m</v>
          </cell>
          <cell r="F212">
            <v>9.75</v>
          </cell>
        </row>
        <row r="213">
          <cell r="B213" t="str">
            <v>18.22.020</v>
          </cell>
          <cell r="C213" t="str">
            <v>Ponto de interruptor de uma secção, Pial ou similar, inclusive tubulação PVC rígido, fiação, caixa 4 x 2 pol., Tigreflex ou similar placa e demais acessórios, até o ponto de luz.</v>
          </cell>
          <cell r="D213" t="str">
            <v>pt</v>
          </cell>
          <cell r="F213">
            <v>16.62</v>
          </cell>
          <cell r="G213">
            <v>0</v>
          </cell>
        </row>
        <row r="214">
          <cell r="B214" t="str">
            <v>18.22.030</v>
          </cell>
          <cell r="C214" t="str">
            <v>Ponto de interruptor de 2 secções, Pial ou similar, inclusive tubulação PVC rígido, fiação, caixa 4 x 2 pol., Tigreflex ou similar, placa e demais acessórios, até o ponto de luz.</v>
          </cell>
          <cell r="D214" t="str">
            <v>pt</v>
          </cell>
          <cell r="F214">
            <v>24.04</v>
          </cell>
          <cell r="G214">
            <v>0</v>
          </cell>
        </row>
        <row r="215">
          <cell r="B215" t="str">
            <v>18.22.040</v>
          </cell>
          <cell r="C215" t="str">
            <v>Ponto de interruptor de 3 secções, Pial ou similar, inclusive tubulação PVC rígido, fiação, caixa 4 x 2 pol., Tigreflex ou similar, placa e demais acessórios, até o ponto de luz.</v>
          </cell>
          <cell r="D215" t="str">
            <v>pt</v>
          </cell>
          <cell r="F215">
            <v>29.36</v>
          </cell>
          <cell r="G215">
            <v>0</v>
          </cell>
        </row>
        <row r="216">
          <cell r="B216" t="str">
            <v>18.22.050</v>
          </cell>
          <cell r="C216" t="str">
            <v>Ponto de interruptor Three-Way, Pial ou similar, inclusive tubulação PVC rígido, fiação, caixa 4 x 2 pol., Tigreflex ou similar, placa e demais acessórios, até o ponto de luz.</v>
          </cell>
          <cell r="D216" t="str">
            <v>pt</v>
          </cell>
          <cell r="F216">
            <v>47.79</v>
          </cell>
          <cell r="G216">
            <v>0</v>
          </cell>
        </row>
        <row r="217">
          <cell r="B217" t="str">
            <v>18.22.060</v>
          </cell>
          <cell r="C217" t="str">
            <v>Ponto de tomada universal (2P+1 T), Pial ou similar, inclusive tubulação PVC rígido, fiação, caixa 4 x 2 pol., Tigreflex ou similar, placa e demais acessórios, até o ponto de luz ou quadro de distribuição.</v>
          </cell>
          <cell r="D217" t="str">
            <v>pt</v>
          </cell>
          <cell r="F217">
            <v>29.94</v>
          </cell>
          <cell r="G217">
            <v>0</v>
          </cell>
        </row>
        <row r="218">
          <cell r="B218" t="str">
            <v>18.22.070</v>
          </cell>
          <cell r="C218" t="str">
            <v>Ponto de tomada universal (2P+1 T), Pial ou similar para 2000 W, inclusive tubulação PVC rígido, fiação, caixa 4 x 2 pol., Tigreflex ou similar, placa e demais acessórios, até o ponto de luz ou quadro de distribuição.</v>
          </cell>
          <cell r="D218" t="str">
            <v>pt</v>
          </cell>
          <cell r="F218">
            <v>44.67</v>
          </cell>
          <cell r="G218">
            <v>0</v>
          </cell>
        </row>
        <row r="219">
          <cell r="B219" t="str">
            <v>18.22.080</v>
          </cell>
          <cell r="C219" t="str">
            <v>Ponto de tomada para ar-condicionado com conjunto tipo Arstop ou similar, em caixa Tigreflex ou similar 4 x 4 pol., com placa, tomada tripolar para pino chato e disjuntor termomagnético de 25 A, inclusive tubulação de PVC rígido, fiação, aterramento e dem</v>
          </cell>
          <cell r="D219" t="str">
            <v>pt</v>
          </cell>
          <cell r="F219">
            <v>56.86</v>
          </cell>
          <cell r="G219">
            <v>0</v>
          </cell>
        </row>
        <row r="220">
          <cell r="B220" t="str">
            <v>18.22.085</v>
          </cell>
          <cell r="C220" t="str">
            <v xml:space="preserve">Ponto de tomada para ar-condicionado </v>
          </cell>
          <cell r="D220" t="str">
            <v>pt</v>
          </cell>
          <cell r="F220">
            <v>67.260000000000005</v>
          </cell>
        </row>
        <row r="221">
          <cell r="B221" t="str">
            <v>18.22.090</v>
          </cell>
          <cell r="C221" t="str">
            <v>Ponto de tomada para telefone, Pial ou similar, em caixa Tigreflex ou similar 4 x 2 pol., inclusive placa, tubulação de PVC rígido, fiação, caixas de passagem e demais acessórios, até a caixa de distribuição do pavimento.</v>
          </cell>
          <cell r="D221" t="str">
            <v>pt</v>
          </cell>
          <cell r="F221">
            <v>30.89</v>
          </cell>
          <cell r="G221">
            <v>0</v>
          </cell>
        </row>
        <row r="222">
          <cell r="B222" t="str">
            <v>18.22.091</v>
          </cell>
          <cell r="C222" t="str">
            <v>Instalação elétrica</v>
          </cell>
          <cell r="D222" t="str">
            <v>vb</v>
          </cell>
          <cell r="F222">
            <v>232.9</v>
          </cell>
          <cell r="G222">
            <v>0</v>
          </cell>
        </row>
        <row r="223">
          <cell r="B223" t="str">
            <v>18.22.095</v>
          </cell>
          <cell r="C223" t="str">
            <v>Ponto de tomada 220 V convencional.</v>
          </cell>
          <cell r="D223" t="str">
            <v>pt</v>
          </cell>
          <cell r="F223">
            <v>38.92</v>
          </cell>
        </row>
        <row r="224">
          <cell r="B224" t="str">
            <v>18.22.096</v>
          </cell>
          <cell r="C224" t="str">
            <v>Ramal de alimentação para ponto de telefone.</v>
          </cell>
          <cell r="D224" t="str">
            <v>vb</v>
          </cell>
          <cell r="F224">
            <v>413.4</v>
          </cell>
        </row>
        <row r="225">
          <cell r="B225" t="str">
            <v>18.22.100</v>
          </cell>
          <cell r="C225" t="str">
            <v>Ponto de campainha, inclusive caixa, cigarra, botão, espelho, tubulação PVC rígido, fiação e demais acessórios, até quadro de sinalização instalado no posto de enfermagem.</v>
          </cell>
          <cell r="D225" t="str">
            <v>pt</v>
          </cell>
          <cell r="F225">
            <v>44.69</v>
          </cell>
          <cell r="G225">
            <v>0</v>
          </cell>
        </row>
        <row r="226">
          <cell r="B226" t="str">
            <v>18.22.110</v>
          </cell>
          <cell r="C226" t="str">
            <v>Ponto para computador</v>
          </cell>
          <cell r="D226" t="str">
            <v>pt</v>
          </cell>
          <cell r="F226">
            <v>51.5</v>
          </cell>
        </row>
        <row r="228">
          <cell r="B228" t="str">
            <v>18.24</v>
          </cell>
        </row>
        <row r="229">
          <cell r="B229" t="str">
            <v>18.24.005</v>
          </cell>
          <cell r="C229" t="str">
            <v>Luminária tipo sobrepor aberta para 02 lâmpads fluorescente 40 W (calha trapezoidal) completa.</v>
          </cell>
          <cell r="D229" t="str">
            <v>un</v>
          </cell>
          <cell r="F229">
            <v>45.84</v>
          </cell>
        </row>
        <row r="230">
          <cell r="B230" t="str">
            <v>18.24.010</v>
          </cell>
          <cell r="C230" t="str">
            <v>Caixa de passagem subterrânea com dimensões internas 0,40 x 0,40 m, altura 0,60 m, sobre camada de brita com 0,10 m de espessura, pararedes em alvenaria e laje de tampa em concreto armado, inclusive escavaçào, remoção e reaterro.</v>
          </cell>
          <cell r="D230" t="str">
            <v>un</v>
          </cell>
          <cell r="F230">
            <v>19.91</v>
          </cell>
          <cell r="G230">
            <v>0</v>
          </cell>
        </row>
        <row r="231">
          <cell r="B231" t="str">
            <v>18.24.020</v>
          </cell>
          <cell r="C231" t="str">
            <v>Caixa de passagem subterrânea para entrada de rede telefônica, tipo R1 (até 35 pontos), com dimensões internas 0,60 x 0,35 m, altura 0,50 m, paredes em alvenaria, e laje de tampa em concreto armado, inclusive escavação, remoção e reaterro.</v>
          </cell>
          <cell r="D231" t="str">
            <v>un</v>
          </cell>
          <cell r="F231">
            <v>21.87</v>
          </cell>
          <cell r="G231">
            <v>0</v>
          </cell>
        </row>
        <row r="232">
          <cell r="B232" t="str">
            <v>18.24.030</v>
          </cell>
          <cell r="C232" t="str">
            <v>Caixa para ar condicionado</v>
          </cell>
          <cell r="D232" t="str">
            <v>un</v>
          </cell>
          <cell r="F232">
            <v>23.82</v>
          </cell>
        </row>
        <row r="234">
          <cell r="B234" t="str">
            <v>18.25</v>
          </cell>
        </row>
        <row r="235">
          <cell r="B235" t="str">
            <v>18.25.005</v>
          </cell>
          <cell r="C235" t="str">
            <v>Inatalação elétrica.</v>
          </cell>
          <cell r="D235" t="str">
            <v>vb</v>
          </cell>
          <cell r="F235">
            <v>91.2</v>
          </cell>
          <cell r="G235">
            <v>0</v>
          </cell>
        </row>
        <row r="236">
          <cell r="B236" t="str">
            <v>18.25.010</v>
          </cell>
          <cell r="C236" t="str">
            <v>Fornecimento e assentamento de luminária.</v>
          </cell>
          <cell r="D236" t="str">
            <v>un</v>
          </cell>
          <cell r="F236">
            <v>570</v>
          </cell>
          <cell r="G236">
            <v>0</v>
          </cell>
        </row>
        <row r="237">
          <cell r="B237" t="str">
            <v>18.25.020</v>
          </cell>
          <cell r="C237" t="str">
            <v>Luminária tipo sobrepor, aberta, para 2 lâmpadas fluorescente de 20 W, ref. TMS-500 Philips ou similar, inclusive reator alto fator de potência lâmpadas, demais acessórios e instalação.</v>
          </cell>
          <cell r="D237" t="str">
            <v>cj</v>
          </cell>
          <cell r="F237">
            <v>41.36</v>
          </cell>
          <cell r="G237">
            <v>0</v>
          </cell>
        </row>
        <row r="238">
          <cell r="B238" t="str">
            <v>18.25.030</v>
          </cell>
          <cell r="C238" t="str">
            <v>Luminária tipo sobrepor, aberta, para 1 lâmpada fluorescente de 40 W, ref. TMS-500 Philips ou similar, inclusive reator alto fator de potência lâmpadas, demais acessórios e instalação.</v>
          </cell>
          <cell r="D238" t="str">
            <v>cj</v>
          </cell>
          <cell r="F238">
            <v>35.770000000000003</v>
          </cell>
          <cell r="G238">
            <v>0</v>
          </cell>
        </row>
        <row r="239">
          <cell r="B239" t="str">
            <v>18.25.031</v>
          </cell>
          <cell r="C239" t="str">
            <v>Fechadura</v>
          </cell>
          <cell r="D239" t="str">
            <v>un</v>
          </cell>
          <cell r="F239">
            <v>39.9</v>
          </cell>
          <cell r="G239">
            <v>0</v>
          </cell>
        </row>
        <row r="240">
          <cell r="B240" t="str">
            <v>18.25.040</v>
          </cell>
          <cell r="C240" t="str">
            <v>Luminária tipo sobrepor, aberta, para 2 lâmpadas fluorescente de 32 W, ref. TMS-500 Philips ou similar, inclusive reator alto fator de potência lâmpadas, demais acessórios e instalação.</v>
          </cell>
          <cell r="D240" t="str">
            <v>cj</v>
          </cell>
          <cell r="F240">
            <v>51.13</v>
          </cell>
          <cell r="G240">
            <v>0</v>
          </cell>
        </row>
        <row r="241">
          <cell r="B241" t="str">
            <v>18.25.041</v>
          </cell>
          <cell r="C241" t="str">
            <v>Fornecimento e colocação de lâmpada fluorescente de 40 W.</v>
          </cell>
          <cell r="D241" t="str">
            <v>un</v>
          </cell>
          <cell r="F241">
            <v>5.8</v>
          </cell>
          <cell r="G241">
            <v>0</v>
          </cell>
        </row>
        <row r="242">
          <cell r="B242" t="str">
            <v>18.25.042</v>
          </cell>
          <cell r="C242" t="str">
            <v>Fornecimento e colocação de reator de 40 W.</v>
          </cell>
          <cell r="D242" t="str">
            <v>un</v>
          </cell>
          <cell r="F242">
            <v>8.5</v>
          </cell>
          <cell r="G242">
            <v>0</v>
          </cell>
        </row>
        <row r="243">
          <cell r="B243" t="str">
            <v>18.25.043</v>
          </cell>
          <cell r="C243" t="str">
            <v>Fornecimento e colocação de térmico com base.</v>
          </cell>
          <cell r="D243" t="str">
            <v>un</v>
          </cell>
          <cell r="F243">
            <v>1</v>
          </cell>
          <cell r="G243">
            <v>0</v>
          </cell>
        </row>
        <row r="244">
          <cell r="B244" t="str">
            <v>18.25.050</v>
          </cell>
          <cell r="C244" t="str">
            <v>Luminária tipo sobrepor, aberta, para 1 lâmpada fluorescente de 20 W, ref. 211-R A. B. Leão ou similar, inclusive reator alto fator de potência lâmpada, demais acessórios e instalação.</v>
          </cell>
          <cell r="D244" t="str">
            <v>cj</v>
          </cell>
          <cell r="F244">
            <v>22.57</v>
          </cell>
          <cell r="G244">
            <v>0</v>
          </cell>
        </row>
        <row r="245">
          <cell r="B245" t="str">
            <v>18.25.060</v>
          </cell>
          <cell r="C245" t="str">
            <v>Luminária tipo sobrepor, aberta, para 2 lâmpadas fluorescente de 20 W, ref. 211-R A. B. Leão ou similar, inclusive reator alto fator de potência lâmpada, demais acessórios e instalação.</v>
          </cell>
          <cell r="D245" t="str">
            <v>cj</v>
          </cell>
          <cell r="F245">
            <v>33.26</v>
          </cell>
          <cell r="G245">
            <v>0</v>
          </cell>
        </row>
        <row r="246">
          <cell r="B246" t="str">
            <v>18.25.070</v>
          </cell>
          <cell r="C246" t="str">
            <v>Luminária tipo sobrepor, aberta, para 1 lâmpada fluorescente de 40 W, ref. 211-R A. B. Leão ou similar, inclusive reator alto fator de potência lâmpada, demais acessórios e instalação.</v>
          </cell>
          <cell r="D246" t="str">
            <v>cj</v>
          </cell>
          <cell r="F246">
            <v>23.67</v>
          </cell>
          <cell r="G246">
            <v>0</v>
          </cell>
        </row>
        <row r="247">
          <cell r="B247" t="str">
            <v>18.25.071</v>
          </cell>
          <cell r="C247" t="str">
            <v>Fornecimento e colocação de lâmpada vapor de mercúrio 250 W.</v>
          </cell>
          <cell r="D247" t="str">
            <v>un</v>
          </cell>
          <cell r="F247">
            <v>16.54</v>
          </cell>
        </row>
        <row r="248">
          <cell r="B248" t="str">
            <v>18.25.080</v>
          </cell>
          <cell r="C248" t="str">
            <v>Luminária tipo sobrepor, aberta, para 2 lâmpadas fluorescente de 40 W, ref. 211-R A. B. Leão ou similar, inclusive reator alto fator de potência lâmpada, demais acessórios e instalação.</v>
          </cell>
          <cell r="D248" t="str">
            <v>cj</v>
          </cell>
          <cell r="F248">
            <v>35.26</v>
          </cell>
          <cell r="G248">
            <v>0</v>
          </cell>
        </row>
        <row r="249">
          <cell r="B249" t="str">
            <v>18.25.082</v>
          </cell>
          <cell r="C249" t="str">
            <v>Conjunto de reator 220 v / 60 HI - 2.000 W</v>
          </cell>
          <cell r="D249" t="str">
            <v>un</v>
          </cell>
        </row>
        <row r="250">
          <cell r="B250" t="str">
            <v>18.25.090</v>
          </cell>
          <cell r="C250" t="str">
            <v>Luminária tipo Drops em globo de vidro leitoso, ref. 515 A.B Leão, ou similar, completa, inclusive lâmpada e instalação.</v>
          </cell>
          <cell r="D250" t="str">
            <v>cj</v>
          </cell>
          <cell r="F250">
            <v>21.26</v>
          </cell>
          <cell r="G250">
            <v>0</v>
          </cell>
        </row>
        <row r="251">
          <cell r="B251" t="str">
            <v>18.25.095</v>
          </cell>
          <cell r="C251" t="str">
            <v>Lâmpada incandescende de 100 W</v>
          </cell>
          <cell r="D251" t="str">
            <v>un</v>
          </cell>
          <cell r="F251">
            <v>1.37</v>
          </cell>
          <cell r="G251">
            <v>0</v>
          </cell>
        </row>
        <row r="252">
          <cell r="B252" t="str">
            <v>18.25.100</v>
          </cell>
          <cell r="C252" t="str">
            <v>Luminária tipo Bedd (Prato), ref. 805 A.B. Leão ou similar, com pendente e suporte, inclusive lâmpada e instalação.</v>
          </cell>
          <cell r="D252" t="str">
            <v>cj</v>
          </cell>
          <cell r="F252">
            <v>30.6</v>
          </cell>
          <cell r="G252">
            <v>0</v>
          </cell>
        </row>
        <row r="253">
          <cell r="B253" t="str">
            <v>18.25.110</v>
          </cell>
          <cell r="C253" t="str">
            <v>Luminária tipo arandela, ref. 403 A.B.Leão ou similar, completa, inclusive lâmpada e instalação.</v>
          </cell>
          <cell r="D253" t="str">
            <v>cj</v>
          </cell>
          <cell r="F253">
            <v>23.41</v>
          </cell>
          <cell r="G253">
            <v>0</v>
          </cell>
        </row>
        <row r="254">
          <cell r="B254" t="str">
            <v>18.25.111</v>
          </cell>
          <cell r="C254" t="str">
            <v>Lâmpada fluorescente universal de 20 W, Phillips ou Osram, inclusive instalação.</v>
          </cell>
          <cell r="D254" t="str">
            <v>un</v>
          </cell>
          <cell r="F254">
            <v>5.5</v>
          </cell>
          <cell r="G254">
            <v>0</v>
          </cell>
        </row>
        <row r="255">
          <cell r="B255" t="str">
            <v>18.25.115</v>
          </cell>
          <cell r="C255" t="str">
            <v>Lâmpada de 40 W.</v>
          </cell>
          <cell r="D255" t="str">
            <v>un</v>
          </cell>
          <cell r="F255">
            <v>5.51</v>
          </cell>
          <cell r="G255">
            <v>0</v>
          </cell>
        </row>
        <row r="256">
          <cell r="B256" t="str">
            <v>18.25.116</v>
          </cell>
          <cell r="C256" t="str">
            <v>Reator</v>
          </cell>
          <cell r="D256" t="str">
            <v>un</v>
          </cell>
          <cell r="F256">
            <v>8.07</v>
          </cell>
          <cell r="G256">
            <v>0</v>
          </cell>
        </row>
        <row r="257">
          <cell r="B257" t="str">
            <v>18.25.117</v>
          </cell>
          <cell r="C257" t="str">
            <v>Reator com lâmpada a vapor de mercúrio.</v>
          </cell>
          <cell r="D257" t="str">
            <v>un</v>
          </cell>
          <cell r="F257">
            <v>54.54</v>
          </cell>
          <cell r="G257">
            <v>0</v>
          </cell>
        </row>
        <row r="258">
          <cell r="B258" t="str">
            <v>18.25.118</v>
          </cell>
          <cell r="C258" t="str">
            <v>Reator para lâmpada fluorescente de 40 W, Phillips ou Osram, inclusive instalação.</v>
          </cell>
          <cell r="D258" t="str">
            <v>un</v>
          </cell>
          <cell r="G258">
            <v>0</v>
          </cell>
        </row>
        <row r="259">
          <cell r="B259" t="str">
            <v>18.25.117</v>
          </cell>
          <cell r="C259" t="str">
            <v>Reator exter.408/E AB Leào ou similar, completo com lâmpada a vapor de mercúrio de 250 m, reator de potência instalações e acessórios correspondentes</v>
          </cell>
          <cell r="D259" t="str">
            <v>un</v>
          </cell>
          <cell r="F259">
            <v>62.18</v>
          </cell>
        </row>
        <row r="260">
          <cell r="B260" t="str">
            <v>18.25.119</v>
          </cell>
          <cell r="C260" t="str">
            <v>Luminária tipo tartaruga.</v>
          </cell>
          <cell r="D260" t="str">
            <v>cj</v>
          </cell>
        </row>
        <row r="261">
          <cell r="B261" t="str">
            <v>18.25.120</v>
          </cell>
          <cell r="C261" t="str">
            <v>Luminária de jardim.</v>
          </cell>
          <cell r="D261" t="str">
            <v>cj</v>
          </cell>
          <cell r="F261">
            <v>75</v>
          </cell>
        </row>
        <row r="262">
          <cell r="B262" t="str">
            <v>18.25.130</v>
          </cell>
          <cell r="C262" t="str">
            <v>Luminária tipo Stop, ref. 401 - P A.B. Leão ou similar, completa, inclusive lâmpada e instalção.</v>
          </cell>
          <cell r="D262" t="str">
            <v>cj</v>
          </cell>
          <cell r="F262">
            <v>11.54</v>
          </cell>
          <cell r="G262">
            <v>0</v>
          </cell>
        </row>
        <row r="263">
          <cell r="B263" t="str">
            <v>18.25.140</v>
          </cell>
          <cell r="C263" t="str">
            <v xml:space="preserve">Refletor externo ref. 408 / E A.B. Leão ou similar, completo,  inclusive lâmpada e instalação. </v>
          </cell>
          <cell r="D263" t="str">
            <v>cj</v>
          </cell>
          <cell r="F263">
            <v>30.6</v>
          </cell>
          <cell r="G263">
            <v>0</v>
          </cell>
        </row>
        <row r="264">
          <cell r="B264" t="str">
            <v>18.25.145</v>
          </cell>
          <cell r="C264" t="str">
            <v>Fornecimento e colocação de refletor externo DN 30, inclusive ponto de luz.</v>
          </cell>
          <cell r="D264" t="str">
            <v>cj</v>
          </cell>
          <cell r="F264">
            <v>96.24</v>
          </cell>
        </row>
        <row r="265">
          <cell r="B265" t="str">
            <v>18.25.170</v>
          </cell>
          <cell r="C265" t="str">
            <v>Luminária para lâmpada a vapor de mercúrio de 125 W, ref. ABL 50 / F A.B. Leão ou similar, completa, inclusive branco, lâmpada, reator alto de potência e instalação.</v>
          </cell>
          <cell r="D265" t="str">
            <v>cj</v>
          </cell>
          <cell r="F265">
            <v>109.45</v>
          </cell>
          <cell r="G265">
            <v>0</v>
          </cell>
        </row>
        <row r="266">
          <cell r="B266" t="str">
            <v>18.25.180</v>
          </cell>
          <cell r="C266" t="str">
            <v>Luminária para lâmpada a vapor de mercúrio de 250 W, ref. ABL 50 / F A.B. Leão ou similar, completa, inclusive braço, lâmpada, reator alto fator de potência e instalação.</v>
          </cell>
          <cell r="D266" t="str">
            <v>cj</v>
          </cell>
          <cell r="F266">
            <v>202.97</v>
          </cell>
          <cell r="G266">
            <v>0</v>
          </cell>
        </row>
        <row r="267">
          <cell r="B267" t="str">
            <v>18.25.183</v>
          </cell>
          <cell r="C267" t="str">
            <v>Galpão industrial simples</v>
          </cell>
          <cell r="D267" t="str">
            <v>vb</v>
          </cell>
          <cell r="F267">
            <v>1219.8</v>
          </cell>
          <cell r="G267">
            <v>0</v>
          </cell>
        </row>
        <row r="268">
          <cell r="B268" t="str">
            <v>18.25.184</v>
          </cell>
          <cell r="C268" t="str">
            <v>Escultura</v>
          </cell>
          <cell r="D268" t="str">
            <v>vb</v>
          </cell>
          <cell r="F268">
            <v>2089.9899999999998</v>
          </cell>
          <cell r="G268">
            <v>0</v>
          </cell>
        </row>
        <row r="269">
          <cell r="B269" t="str">
            <v>18.25.185</v>
          </cell>
          <cell r="C269" t="str">
            <v>Idenização de barraca de tábua.</v>
          </cell>
          <cell r="D269" t="str">
            <v>vb</v>
          </cell>
          <cell r="F269">
            <v>894.9</v>
          </cell>
          <cell r="G269">
            <v>0</v>
          </cell>
        </row>
        <row r="270">
          <cell r="B270" t="str">
            <v>18.25.186</v>
          </cell>
          <cell r="C270" t="str">
            <v xml:space="preserve">Idenização de barraca </v>
          </cell>
          <cell r="D270" t="str">
            <v>vb</v>
          </cell>
          <cell r="F270">
            <v>1281.3599999999999</v>
          </cell>
          <cell r="G270">
            <v>0</v>
          </cell>
        </row>
        <row r="271">
          <cell r="B271" t="str">
            <v>18.25.187</v>
          </cell>
          <cell r="C271" t="str">
            <v>Desapropriação de terreno e edificações.</v>
          </cell>
          <cell r="D271" t="str">
            <v>vb</v>
          </cell>
          <cell r="F271">
            <v>3251755</v>
          </cell>
          <cell r="G271">
            <v>0</v>
          </cell>
        </row>
        <row r="272">
          <cell r="B272" t="str">
            <v>18.25.188</v>
          </cell>
          <cell r="C272" t="str">
            <v>Grelha de ferro</v>
          </cell>
          <cell r="D272" t="str">
            <v>vb</v>
          </cell>
          <cell r="F272">
            <v>1432.27</v>
          </cell>
          <cell r="G272">
            <v>0</v>
          </cell>
        </row>
        <row r="273">
          <cell r="B273" t="str">
            <v>18.25.190</v>
          </cell>
          <cell r="C273" t="str">
            <v>Luminária para lâmpada a vapor de mercúrio de 125 W, ref. ABL 50 / A.B. Leão ou similar, completa, inclusive braço, lâmpada, reator alto fator de potência e instalação.</v>
          </cell>
          <cell r="D273" t="str">
            <v>cj</v>
          </cell>
          <cell r="F273">
            <v>99.95</v>
          </cell>
          <cell r="G273">
            <v>0</v>
          </cell>
        </row>
        <row r="274">
          <cell r="B274" t="str">
            <v>18.25.200</v>
          </cell>
          <cell r="C274" t="str">
            <v>Luminária para lâmpada a vapor de mercúrio de 250 W, ref. ABL 50 / A.B. Leão ou similar, completa, inclusive braço, lâmpada, reator alto fator de potência e instalação.</v>
          </cell>
          <cell r="D274" t="str">
            <v>cj</v>
          </cell>
          <cell r="F274">
            <v>113.35</v>
          </cell>
          <cell r="G274">
            <v>0</v>
          </cell>
        </row>
        <row r="275">
          <cell r="B275" t="str">
            <v>18.25.210</v>
          </cell>
          <cell r="C275" t="str">
            <v>Luminária para lâmpada a vapor de mercúrio de 400 W, ref. ABL 50 / 400 A.B. Leão ou similar, completa, inclusive braço, lâmpada, reator alto fator de potência e instalação.</v>
          </cell>
          <cell r="D275" t="str">
            <v>un</v>
          </cell>
          <cell r="F275">
            <v>176.95</v>
          </cell>
          <cell r="G275">
            <v>0</v>
          </cell>
        </row>
        <row r="276">
          <cell r="B276" t="str">
            <v>18.25.211</v>
          </cell>
          <cell r="C276" t="str">
            <v>Projetor com uma lâmpada de vapor metálico de 2.000 W</v>
          </cell>
          <cell r="D276" t="str">
            <v>un</v>
          </cell>
        </row>
        <row r="278">
          <cell r="B278" t="str">
            <v>18.26</v>
          </cell>
        </row>
        <row r="279">
          <cell r="B279" t="str">
            <v>18.26.010</v>
          </cell>
          <cell r="C279" t="str">
            <v>Assentamento de haste de aterramento de 5/8" x 2,40 m Copperweld ou similar, com conector paralelo e parafusos (inclusive o fornecimento do material).</v>
          </cell>
          <cell r="D279" t="str">
            <v>un</v>
          </cell>
          <cell r="F279">
            <v>19.190000000000001</v>
          </cell>
          <cell r="G279">
            <v>0</v>
          </cell>
        </row>
        <row r="280">
          <cell r="B280" t="str">
            <v>18.26.020</v>
          </cell>
          <cell r="C280" t="str">
            <v xml:space="preserve">Assentamento de bengala de PVC rígido de 3/4 pol., marca Tigre ou similar, inclusive rasgo em alvenaria e fornecimento do material. </v>
          </cell>
          <cell r="D280" t="str">
            <v>un</v>
          </cell>
          <cell r="F280">
            <v>10.37</v>
          </cell>
          <cell r="G280">
            <v>0</v>
          </cell>
        </row>
        <row r="281">
          <cell r="B281" t="str">
            <v>18.26.025</v>
          </cell>
          <cell r="C281" t="str">
            <v>Assentamento de bengala 1".</v>
          </cell>
          <cell r="D281" t="str">
            <v>un</v>
          </cell>
          <cell r="F281">
            <v>8.4600000000000009</v>
          </cell>
          <cell r="G281">
            <v>0</v>
          </cell>
        </row>
        <row r="282">
          <cell r="B282" t="str">
            <v>18.26.030</v>
          </cell>
          <cell r="C282" t="str">
            <v>Assentamento de chave de boia automática, 15 A, superior ou inferior marca lenz ou similar (inclusive o fornecimento do material).</v>
          </cell>
          <cell r="D282" t="str">
            <v>un</v>
          </cell>
          <cell r="F282">
            <v>16.21</v>
          </cell>
          <cell r="G282">
            <v>0</v>
          </cell>
        </row>
        <row r="283">
          <cell r="B283" t="str">
            <v>18.26.040</v>
          </cell>
          <cell r="C283" t="str">
            <v>Assentamento de chave reversora blindada 30 A, 500 V, Eletromar ou similar (inclusive o fornecimento do material).</v>
          </cell>
          <cell r="D283" t="str">
            <v>un</v>
          </cell>
          <cell r="F283">
            <v>53.26</v>
          </cell>
          <cell r="G283">
            <v>0</v>
          </cell>
        </row>
        <row r="284">
          <cell r="B284" t="str">
            <v>18.26.045</v>
          </cell>
          <cell r="C284" t="str">
            <v>Assentamento de chave reversora blindada 30 A, 250 V, Eletromar ou similar (inclusive o fornecimento do material).</v>
          </cell>
          <cell r="D284" t="str">
            <v>un</v>
          </cell>
          <cell r="F284">
            <v>49.58</v>
          </cell>
          <cell r="G284">
            <v>0</v>
          </cell>
        </row>
        <row r="285">
          <cell r="B285" t="str">
            <v>18.26.050</v>
          </cell>
          <cell r="C285" t="str">
            <v>Assentamento de chave magnético guarda-motor até 7,5 cv, Eletromar ou similar (inclusive fornecimento do material)</v>
          </cell>
          <cell r="D285" t="str">
            <v>un</v>
          </cell>
          <cell r="F285">
            <v>140.63</v>
          </cell>
          <cell r="G285">
            <v>0</v>
          </cell>
        </row>
        <row r="286">
          <cell r="B286" t="str">
            <v>18.26.060</v>
          </cell>
          <cell r="C286" t="str">
            <v>Assentamento de chave magnética de 2 x 30 A para comando de iluminação pública, acionada para rele foto-elétrico NA, 220 V, 60 HZ, tipo lux control modelo CIP - F / 70, (inclusive fornecimento do material).</v>
          </cell>
          <cell r="D286" t="str">
            <v>un</v>
          </cell>
          <cell r="F286">
            <v>198.6</v>
          </cell>
          <cell r="G286">
            <v>0</v>
          </cell>
        </row>
        <row r="287">
          <cell r="B287" t="str">
            <v>18.26.065</v>
          </cell>
          <cell r="C287" t="str">
            <v>Fornecimento e colocação de braçadeiras para fixação dos eletrodutos.</v>
          </cell>
          <cell r="D287" t="str">
            <v>un</v>
          </cell>
          <cell r="F287">
            <v>1.43</v>
          </cell>
        </row>
        <row r="288">
          <cell r="B288" t="str">
            <v>18.26.070</v>
          </cell>
          <cell r="C288" t="str">
            <v>Lixeira.</v>
          </cell>
          <cell r="D288" t="str">
            <v>un</v>
          </cell>
          <cell r="F288">
            <v>12.88</v>
          </cell>
        </row>
        <row r="289">
          <cell r="B289" t="str">
            <v>18.26.071</v>
          </cell>
          <cell r="C289" t="str">
            <v>Confecção de lixeira em fibra Gless</v>
          </cell>
          <cell r="D289" t="str">
            <v>un</v>
          </cell>
          <cell r="F289">
            <v>76.87</v>
          </cell>
        </row>
        <row r="290">
          <cell r="B290" t="str">
            <v>18.26.072</v>
          </cell>
          <cell r="C290" t="str">
            <v>Colocação de calha em PVC para proteção de instalação elétrica aparente.</v>
          </cell>
          <cell r="D290" t="str">
            <v>m</v>
          </cell>
          <cell r="F290">
            <v>1.29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>
            <v>0</v>
          </cell>
        </row>
      </sheetData>
      <sheetData sheetId="9"/>
      <sheetData sheetId="10"/>
      <sheetData sheetId="11"/>
      <sheetData sheetId="12"/>
      <sheetData sheetId="13">
        <row r="1">
          <cell r="B1"/>
        </row>
      </sheetData>
      <sheetData sheetId="14"/>
      <sheetData sheetId="15"/>
      <sheetData sheetId="16">
        <row r="1">
          <cell r="B1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>
        <row r="1">
          <cell r="B1">
            <v>0</v>
          </cell>
        </row>
      </sheetData>
      <sheetData sheetId="24"/>
      <sheetData sheetId="25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M"/>
      <sheetName val="ListaS"/>
      <sheetName val="CRITÉRIOS"/>
      <sheetName val="SER"/>
      <sheetName val="MAT"/>
      <sheetName val="LIGAÇÕES DOMICILIARES (MAT)"/>
      <sheetName val="LIGAÇÕES DOMICILIARES (SER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K13">
            <v>1.3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"/>
      <sheetName val="Mat"/>
      <sheetName val="Resumo"/>
      <sheetName val="CRONOGRAMA"/>
      <sheetName val="QCI"/>
    </sheetNames>
    <sheetDataSet>
      <sheetData sheetId="0" refreshError="1">
        <row r="9">
          <cell r="E9">
            <v>1</v>
          </cell>
        </row>
        <row r="10">
          <cell r="I10">
            <v>1.07853764</v>
          </cell>
        </row>
        <row r="11">
          <cell r="I11">
            <v>1.2373000000000001</v>
          </cell>
        </row>
      </sheetData>
      <sheetData sheetId="1" refreshError="1">
        <row r="9">
          <cell r="J9">
            <v>1.07853764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CAM_BAIXO)"/>
      <sheetName val="(CAM_CIMA)"/>
      <sheetName val="SONDAGEM CAMARÁ DE CIMA"/>
      <sheetName val="SONDAGEM CAMARÁ DE BAIXO"/>
      <sheetName val="MEMÓRIA GERAL (SINAPI)"/>
      <sheetName val="2.Memória Auxiliar - CAM.BAIXO2"/>
      <sheetName val="3. Memória Auxiliar - CAM.CIMA2"/>
      <sheetName val="MEMÓRIA GERAL (SICRO)"/>
      <sheetName val="3. Memória Auxiliar - CAM. CIMA"/>
      <sheetName val="MEMÓRIA GERAL"/>
      <sheetName val="COMPOSIÇÕES"/>
      <sheetName val="COTAÇÕ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ço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despesas"/>
      <sheetName val="equipe"/>
      <sheetName val="Serv.Geo"/>
      <sheetName val="Serv.graf."/>
      <sheetName val="Serv.top"/>
    </sheetNames>
    <sheetDataSet>
      <sheetData sheetId="0">
        <row r="2">
          <cell r="D2">
            <v>1.06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GERAL"/>
      <sheetName val="RESUMO CERB"/>
      <sheetName val="SERVIÇOS "/>
      <sheetName val="MATERIAIS"/>
      <sheetName val="RESUMO"/>
      <sheetName val="CRONOGRAMA"/>
      <sheetName val="QCI"/>
    </sheetNames>
    <sheetDataSet>
      <sheetData sheetId="0"/>
      <sheetData sheetId="1"/>
      <sheetData sheetId="2">
        <row r="10">
          <cell r="G10">
            <v>1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iços"/>
      <sheetName val="Materiais"/>
      <sheetName val="Resumo"/>
      <sheetName val="Cronograma"/>
    </sheetNames>
    <sheetDataSet>
      <sheetData sheetId="0" refreshError="1">
        <row r="5">
          <cell r="H5">
            <v>1.2694000000000001</v>
          </cell>
        </row>
        <row r="7">
          <cell r="E7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"/>
      <sheetName val="BDI (1)"/>
      <sheetName val="PO"/>
      <sheetName val="PLQ"/>
      <sheetName val="CFF"/>
    </sheetNames>
    <definedNames>
      <definedName name="linhaSINAPIxls" refersTo="='PO'!$X1" sheetId="2"/>
    </defined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4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410F9-75E7-4135-8072-B8DE133EBEE2}">
  <sheetPr>
    <tabColor rgb="FF00B050"/>
  </sheetPr>
  <dimension ref="A1:AE84"/>
  <sheetViews>
    <sheetView tabSelected="1" view="pageBreakPreview" topLeftCell="A10" zoomScaleSheetLayoutView="100" workbookViewId="0">
      <pane ySplit="924" topLeftCell="A55" activePane="bottomLeft"/>
      <selection activeCell="G10" sqref="G1:I1048576"/>
      <selection pane="bottomLeft" activeCell="D26" sqref="D26"/>
    </sheetView>
  </sheetViews>
  <sheetFormatPr defaultColWidth="9.109375" defaultRowHeight="10.199999999999999" x14ac:dyDescent="0.2"/>
  <cols>
    <col min="1" max="1" width="6.109375" style="10" customWidth="1"/>
    <col min="2" max="2" width="12" style="10" customWidth="1"/>
    <col min="3" max="3" width="8.88671875" style="10" bestFit="1" customWidth="1"/>
    <col min="4" max="4" width="56.6640625" style="10" customWidth="1"/>
    <col min="5" max="5" width="4.5546875" style="10" bestFit="1" customWidth="1"/>
    <col min="6" max="6" width="10.6640625" style="10" customWidth="1"/>
    <col min="7" max="7" width="10.44140625" style="13" customWidth="1"/>
    <col min="8" max="8" width="10.6640625" style="10" customWidth="1"/>
    <col min="9" max="9" width="13.109375" style="13" customWidth="1"/>
    <col min="10" max="10" width="4.109375" style="10" customWidth="1"/>
    <col min="11" max="11" width="14.109375" style="10" customWidth="1"/>
    <col min="12" max="12" width="14" style="10" customWidth="1"/>
    <col min="13" max="13" width="11.44140625" style="10" customWidth="1"/>
    <col min="14" max="17" width="11.33203125" style="10" customWidth="1"/>
    <col min="18" max="30" width="9.109375" style="10"/>
    <col min="31" max="31" width="0" style="10" hidden="1" customWidth="1"/>
    <col min="32" max="16384" width="9.109375" style="10"/>
  </cols>
  <sheetData>
    <row r="1" spans="1:31" s="5" customFormat="1" ht="16.8" thickTop="1" thickBot="1" x14ac:dyDescent="0.35">
      <c r="A1" s="189" t="s">
        <v>12</v>
      </c>
      <c r="B1" s="190"/>
      <c r="C1" s="190"/>
      <c r="D1" s="190"/>
      <c r="E1" s="190"/>
      <c r="F1" s="190"/>
      <c r="G1" s="191"/>
      <c r="H1" s="190"/>
      <c r="I1" s="192"/>
    </row>
    <row r="2" spans="1:31" s="5" customFormat="1" ht="16.2" thickTop="1" x14ac:dyDescent="0.3">
      <c r="A2" s="41"/>
      <c r="B2" s="41"/>
      <c r="C2" s="41"/>
      <c r="D2" s="41"/>
      <c r="E2" s="41"/>
      <c r="F2" s="42"/>
      <c r="G2" s="43"/>
      <c r="H2" s="42"/>
      <c r="I2" s="43"/>
    </row>
    <row r="3" spans="1:31" s="5" customFormat="1" x14ac:dyDescent="0.2">
      <c r="A3" s="2"/>
      <c r="B3" s="2"/>
      <c r="C3" s="2"/>
      <c r="D3" s="2"/>
      <c r="E3" s="2"/>
      <c r="F3" s="2"/>
      <c r="G3" s="6"/>
      <c r="H3" s="2"/>
      <c r="I3" s="6"/>
      <c r="K3" s="18" t="s">
        <v>89</v>
      </c>
      <c r="L3" s="18" t="s">
        <v>89</v>
      </c>
    </row>
    <row r="4" spans="1:31" s="1" customFormat="1" ht="13.2" x14ac:dyDescent="0.25">
      <c r="A4" s="8" t="s">
        <v>273</v>
      </c>
      <c r="C4" s="12"/>
      <c r="D4" s="12"/>
      <c r="E4" s="12"/>
      <c r="F4" s="12"/>
      <c r="G4" s="44"/>
      <c r="H4" s="12"/>
      <c r="I4" s="12"/>
      <c r="K4" s="18" t="s">
        <v>211</v>
      </c>
      <c r="L4" s="18" t="s">
        <v>212</v>
      </c>
      <c r="M4" s="5"/>
      <c r="N4" s="5"/>
      <c r="O4" s="5"/>
      <c r="P4" s="5"/>
      <c r="Q4" s="5"/>
      <c r="R4" s="5"/>
    </row>
    <row r="5" spans="1:31" s="1" customFormat="1" ht="13.2" x14ac:dyDescent="0.25">
      <c r="A5" s="8" t="s">
        <v>188</v>
      </c>
      <c r="D5" s="3"/>
      <c r="E5" s="3"/>
      <c r="F5" s="3"/>
      <c r="G5" s="7"/>
      <c r="H5" s="3"/>
      <c r="I5" s="7"/>
      <c r="K5" s="45">
        <v>0.26529999999999998</v>
      </c>
      <c r="L5" s="45">
        <v>0.20499999999999999</v>
      </c>
      <c r="M5" s="5"/>
      <c r="N5" s="5"/>
      <c r="O5" s="5"/>
      <c r="P5" s="5"/>
      <c r="Q5" s="5"/>
      <c r="R5" s="5"/>
    </row>
    <row r="6" spans="1:31" s="1" customFormat="1" ht="13.2" x14ac:dyDescent="0.25">
      <c r="A6" s="8" t="s">
        <v>254</v>
      </c>
      <c r="D6" s="3"/>
      <c r="E6" s="3"/>
      <c r="F6" s="3"/>
      <c r="G6" s="7"/>
      <c r="H6" s="3"/>
      <c r="I6" s="7"/>
      <c r="K6" s="5"/>
      <c r="L6" s="5"/>
      <c r="M6" s="5"/>
      <c r="N6" s="5"/>
      <c r="O6" s="5"/>
      <c r="P6" s="5"/>
      <c r="Q6" s="5"/>
      <c r="R6" s="5"/>
    </row>
    <row r="7" spans="1:31" s="1" customFormat="1" ht="13.8" thickBot="1" x14ac:dyDescent="0.3">
      <c r="A7" s="9" t="s">
        <v>245</v>
      </c>
      <c r="D7" s="3"/>
      <c r="E7" s="3"/>
      <c r="F7" s="3"/>
      <c r="G7" s="7"/>
      <c r="H7" s="3"/>
      <c r="I7" s="7"/>
      <c r="K7" s="5"/>
      <c r="L7" s="5"/>
      <c r="M7" s="5"/>
      <c r="N7" s="5"/>
      <c r="O7" s="5"/>
      <c r="P7" s="5"/>
      <c r="Q7" s="5"/>
      <c r="R7" s="5"/>
    </row>
    <row r="8" spans="1:31" s="5" customFormat="1" ht="10.8" thickBot="1" x14ac:dyDescent="0.25">
      <c r="A8" s="46"/>
      <c r="B8" s="46"/>
      <c r="C8" s="46"/>
      <c r="D8" s="47"/>
      <c r="E8" s="48"/>
      <c r="F8" s="49"/>
      <c r="G8" s="193" t="s">
        <v>213</v>
      </c>
      <c r="H8" s="194"/>
      <c r="I8" s="195"/>
    </row>
    <row r="9" spans="1:31" s="31" customFormat="1" ht="21" thickBot="1" x14ac:dyDescent="0.35">
      <c r="A9" s="25" t="s">
        <v>0</v>
      </c>
      <c r="B9" s="26" t="s">
        <v>48</v>
      </c>
      <c r="C9" s="26" t="s">
        <v>11</v>
      </c>
      <c r="D9" s="26" t="s">
        <v>1</v>
      </c>
      <c r="E9" s="26" t="s">
        <v>2</v>
      </c>
      <c r="F9" s="27" t="s">
        <v>45</v>
      </c>
      <c r="G9" s="28" t="s">
        <v>86</v>
      </c>
      <c r="H9" s="29" t="s">
        <v>87</v>
      </c>
      <c r="I9" s="30" t="s">
        <v>88</v>
      </c>
      <c r="K9" s="32"/>
    </row>
    <row r="10" spans="1:31" s="4" customFormat="1" x14ac:dyDescent="0.2">
      <c r="A10" s="33"/>
      <c r="B10" s="34"/>
      <c r="C10" s="34"/>
      <c r="D10" s="35"/>
      <c r="E10" s="36"/>
      <c r="F10" s="37"/>
      <c r="G10" s="38"/>
      <c r="H10" s="39"/>
      <c r="I10" s="37"/>
    </row>
    <row r="11" spans="1:31" s="60" customFormat="1" x14ac:dyDescent="0.2">
      <c r="A11" s="50" t="s">
        <v>153</v>
      </c>
      <c r="B11" s="51"/>
      <c r="C11" s="51"/>
      <c r="D11" s="52" t="s">
        <v>3</v>
      </c>
      <c r="E11" s="53"/>
      <c r="F11" s="54"/>
      <c r="G11" s="55"/>
      <c r="H11" s="56"/>
      <c r="I11" s="57">
        <f>SUM(I12:I14)</f>
        <v>13477.619999999999</v>
      </c>
      <c r="J11" s="58" t="s">
        <v>91</v>
      </c>
      <c r="K11" s="59" t="s">
        <v>134</v>
      </c>
      <c r="AE11" s="40"/>
    </row>
    <row r="12" spans="1:31" s="5" customFormat="1" ht="20.399999999999999" x14ac:dyDescent="0.2">
      <c r="A12" s="19" t="s">
        <v>154</v>
      </c>
      <c r="B12" s="20" t="s">
        <v>47</v>
      </c>
      <c r="C12" s="172" t="s">
        <v>189</v>
      </c>
      <c r="D12" s="173" t="s">
        <v>190</v>
      </c>
      <c r="E12" s="24" t="s">
        <v>93</v>
      </c>
      <c r="F12" s="22">
        <v>6</v>
      </c>
      <c r="G12" s="23">
        <v>468.17</v>
      </c>
      <c r="H12" s="21">
        <f>ROUND(G12*(1+$L$5),2)</f>
        <v>564.14</v>
      </c>
      <c r="I12" s="22">
        <f>TRUNC(F12*H12,2)</f>
        <v>3384.84</v>
      </c>
      <c r="AE12" s="5" t="s">
        <v>102</v>
      </c>
    </row>
    <row r="13" spans="1:31" s="5" customFormat="1" ht="23.25" customHeight="1" x14ac:dyDescent="0.2">
      <c r="A13" s="19" t="s">
        <v>214</v>
      </c>
      <c r="B13" s="20" t="s">
        <v>47</v>
      </c>
      <c r="C13" s="172" t="s">
        <v>192</v>
      </c>
      <c r="D13" s="173" t="s">
        <v>193</v>
      </c>
      <c r="E13" s="24" t="s">
        <v>90</v>
      </c>
      <c r="F13" s="22">
        <v>39.6</v>
      </c>
      <c r="G13" s="23">
        <v>69.34</v>
      </c>
      <c r="H13" s="21">
        <f>ROUND(G13*(1+$L$5),2)</f>
        <v>83.55</v>
      </c>
      <c r="I13" s="22">
        <f>TRUNC(F13*H13,2)</f>
        <v>3308.58</v>
      </c>
      <c r="AE13" s="5" t="s">
        <v>102</v>
      </c>
    </row>
    <row r="14" spans="1:31" s="5" customFormat="1" x14ac:dyDescent="0.2">
      <c r="A14" s="19" t="s">
        <v>215</v>
      </c>
      <c r="B14" s="20" t="s">
        <v>47</v>
      </c>
      <c r="C14" s="172" t="s">
        <v>194</v>
      </c>
      <c r="D14" s="173" t="s">
        <v>195</v>
      </c>
      <c r="E14" s="24" t="s">
        <v>93</v>
      </c>
      <c r="F14" s="22">
        <v>60</v>
      </c>
      <c r="G14" s="23">
        <v>93.83</v>
      </c>
      <c r="H14" s="21">
        <f>ROUND(G14*(1+$L$5),2)</f>
        <v>113.07</v>
      </c>
      <c r="I14" s="22">
        <f>TRUNC(F14*H14,2)</f>
        <v>6784.2</v>
      </c>
      <c r="AE14" s="5" t="s">
        <v>102</v>
      </c>
    </row>
    <row r="15" spans="1:31" s="5" customFormat="1" x14ac:dyDescent="0.2">
      <c r="A15" s="19"/>
      <c r="B15" s="20"/>
      <c r="C15" s="172"/>
      <c r="D15" s="173"/>
      <c r="E15" s="24"/>
      <c r="F15" s="22"/>
      <c r="G15" s="23"/>
      <c r="H15" s="21"/>
      <c r="I15" s="22"/>
    </row>
    <row r="16" spans="1:31" s="60" customFormat="1" x14ac:dyDescent="0.2">
      <c r="A16" s="50" t="s">
        <v>155</v>
      </c>
      <c r="B16" s="51"/>
      <c r="C16" s="51"/>
      <c r="D16" s="52" t="s">
        <v>187</v>
      </c>
      <c r="E16" s="53"/>
      <c r="F16" s="54"/>
      <c r="G16" s="55"/>
      <c r="H16" s="56"/>
      <c r="I16" s="57">
        <f>SUM(I17:I17)</f>
        <v>18057.73</v>
      </c>
      <c r="J16" s="58" t="s">
        <v>91</v>
      </c>
      <c r="K16" s="59" t="s">
        <v>134</v>
      </c>
      <c r="AE16" s="40"/>
    </row>
    <row r="17" spans="1:31" s="4" customFormat="1" x14ac:dyDescent="0.2">
      <c r="A17" s="19" t="s">
        <v>4</v>
      </c>
      <c r="B17" s="20" t="s">
        <v>164</v>
      </c>
      <c r="C17" s="172" t="s">
        <v>133</v>
      </c>
      <c r="D17" s="173" t="s">
        <v>191</v>
      </c>
      <c r="E17" s="24" t="s">
        <v>94</v>
      </c>
      <c r="F17" s="22">
        <v>1</v>
      </c>
      <c r="G17" s="23">
        <v>14985.67</v>
      </c>
      <c r="H17" s="21">
        <f>ROUND(G17*(1+$L$5),2)</f>
        <v>18057.73</v>
      </c>
      <c r="I17" s="22">
        <f>TRUNC(F17*H17,2)</f>
        <v>18057.73</v>
      </c>
      <c r="J17" s="5"/>
      <c r="L17" s="5"/>
      <c r="AE17" s="5" t="s">
        <v>92</v>
      </c>
    </row>
    <row r="18" spans="1:31" s="4" customFormat="1" x14ac:dyDescent="0.2">
      <c r="A18" s="19"/>
      <c r="B18" s="20"/>
      <c r="C18" s="172"/>
      <c r="D18" s="173"/>
      <c r="E18" s="24"/>
      <c r="F18" s="22"/>
      <c r="G18" s="23"/>
      <c r="H18" s="21"/>
      <c r="I18" s="22"/>
      <c r="J18" s="5"/>
      <c r="L18" s="5"/>
      <c r="AE18" s="5"/>
    </row>
    <row r="19" spans="1:31" s="60" customFormat="1" x14ac:dyDescent="0.2">
      <c r="A19" s="50" t="s">
        <v>156</v>
      </c>
      <c r="B19" s="51"/>
      <c r="C19" s="51"/>
      <c r="D19" s="52" t="s">
        <v>30</v>
      </c>
      <c r="E19" s="53"/>
      <c r="F19" s="54"/>
      <c r="G19" s="55"/>
      <c r="H19" s="56"/>
      <c r="I19" s="57">
        <f>SUM(I20:I21)</f>
        <v>72674.11</v>
      </c>
      <c r="J19" s="58" t="s">
        <v>91</v>
      </c>
      <c r="K19" s="59" t="s">
        <v>134</v>
      </c>
      <c r="AE19" s="40"/>
    </row>
    <row r="20" spans="1:31" s="5" customFormat="1" ht="30.6" x14ac:dyDescent="0.2">
      <c r="A20" s="19" t="s">
        <v>5</v>
      </c>
      <c r="B20" s="20" t="s">
        <v>244</v>
      </c>
      <c r="C20" s="20">
        <v>7369</v>
      </c>
      <c r="D20" s="174" t="s">
        <v>253</v>
      </c>
      <c r="E20" s="24" t="s">
        <v>96</v>
      </c>
      <c r="F20" s="22">
        <v>23.76</v>
      </c>
      <c r="G20" s="23">
        <v>2453.35</v>
      </c>
      <c r="H20" s="21">
        <f>ROUND(G20*(1+$L$5),2)</f>
        <v>2956.29</v>
      </c>
      <c r="I20" s="22">
        <f>TRUNC(F20*H20,2)</f>
        <v>70241.45</v>
      </c>
      <c r="AE20" s="5" t="s">
        <v>103</v>
      </c>
    </row>
    <row r="21" spans="1:31" s="5" customFormat="1" ht="20.399999999999999" x14ac:dyDescent="0.2">
      <c r="A21" s="19" t="s">
        <v>6</v>
      </c>
      <c r="B21" s="175" t="s">
        <v>47</v>
      </c>
      <c r="C21" s="175">
        <v>93184</v>
      </c>
      <c r="D21" s="173" t="s">
        <v>246</v>
      </c>
      <c r="E21" s="24" t="s">
        <v>90</v>
      </c>
      <c r="F21" s="22">
        <v>68.7</v>
      </c>
      <c r="G21" s="23">
        <v>29.39</v>
      </c>
      <c r="H21" s="21">
        <f>ROUND(G21*(1+$L$5),2)</f>
        <v>35.409999999999997</v>
      </c>
      <c r="I21" s="22">
        <f>TRUNC(F21*H21,2)</f>
        <v>2432.66</v>
      </c>
      <c r="AE21" s="5" t="s">
        <v>104</v>
      </c>
    </row>
    <row r="22" spans="1:31" s="5" customFormat="1" x14ac:dyDescent="0.2">
      <c r="A22" s="19"/>
      <c r="B22" s="175"/>
      <c r="C22" s="175"/>
      <c r="D22" s="173"/>
      <c r="E22" s="24"/>
      <c r="F22" s="22"/>
      <c r="G22" s="23"/>
      <c r="H22" s="21"/>
      <c r="I22" s="22"/>
    </row>
    <row r="23" spans="1:31" s="60" customFormat="1" x14ac:dyDescent="0.2">
      <c r="A23" s="50" t="s">
        <v>157</v>
      </c>
      <c r="B23" s="51"/>
      <c r="C23" s="51"/>
      <c r="D23" s="52" t="s">
        <v>32</v>
      </c>
      <c r="E23" s="53"/>
      <c r="F23" s="54"/>
      <c r="G23" s="55"/>
      <c r="H23" s="56"/>
      <c r="I23" s="57">
        <f>SUM(I24:I27)</f>
        <v>119276.57</v>
      </c>
      <c r="J23" s="58" t="s">
        <v>91</v>
      </c>
      <c r="K23" s="59" t="s">
        <v>134</v>
      </c>
      <c r="AE23" s="40"/>
    </row>
    <row r="24" spans="1:31" s="5" customFormat="1" ht="30.6" x14ac:dyDescent="0.2">
      <c r="A24" s="19" t="s">
        <v>7</v>
      </c>
      <c r="B24" s="20" t="s">
        <v>47</v>
      </c>
      <c r="C24" s="20" t="s">
        <v>165</v>
      </c>
      <c r="D24" s="173" t="s">
        <v>166</v>
      </c>
      <c r="E24" s="24" t="s">
        <v>93</v>
      </c>
      <c r="F24" s="22">
        <v>423.16999999999985</v>
      </c>
      <c r="G24" s="23">
        <v>92.76</v>
      </c>
      <c r="H24" s="21">
        <f>ROUND(G24*(1+$L$5),2)</f>
        <v>111.78</v>
      </c>
      <c r="I24" s="22">
        <f>TRUNC(F24*H24,2)</f>
        <v>47301.94</v>
      </c>
      <c r="AE24" s="5" t="s">
        <v>105</v>
      </c>
    </row>
    <row r="25" spans="1:31" s="5" customFormat="1" ht="30.6" x14ac:dyDescent="0.2">
      <c r="A25" s="19" t="s">
        <v>8</v>
      </c>
      <c r="B25" s="20" t="s">
        <v>47</v>
      </c>
      <c r="C25" s="20" t="s">
        <v>95</v>
      </c>
      <c r="D25" s="173" t="s">
        <v>129</v>
      </c>
      <c r="E25" s="24" t="s">
        <v>93</v>
      </c>
      <c r="F25" s="22">
        <v>846.34</v>
      </c>
      <c r="G25" s="23">
        <v>4.6399999999999997</v>
      </c>
      <c r="H25" s="21">
        <f>ROUND(G25*(1+$L$5),2)</f>
        <v>5.59</v>
      </c>
      <c r="I25" s="22">
        <f>TRUNC(F25*H25,2)</f>
        <v>4731.04</v>
      </c>
      <c r="AE25" s="5" t="s">
        <v>106</v>
      </c>
    </row>
    <row r="26" spans="1:31" s="5" customFormat="1" ht="40.799999999999997" x14ac:dyDescent="0.2">
      <c r="A26" s="19" t="s">
        <v>256</v>
      </c>
      <c r="B26" s="20" t="s">
        <v>47</v>
      </c>
      <c r="C26" s="20" t="s">
        <v>167</v>
      </c>
      <c r="D26" s="173" t="s">
        <v>168</v>
      </c>
      <c r="E26" s="24" t="s">
        <v>93</v>
      </c>
      <c r="F26" s="22">
        <v>846.34</v>
      </c>
      <c r="G26" s="23">
        <v>45.2</v>
      </c>
      <c r="H26" s="21">
        <f>ROUND(G26*(1+$L$5),2)</f>
        <v>54.47</v>
      </c>
      <c r="I26" s="22">
        <f>TRUNC(F26*H26,2)</f>
        <v>46100.13</v>
      </c>
      <c r="AE26" s="5" t="s">
        <v>107</v>
      </c>
    </row>
    <row r="27" spans="1:31" s="5" customFormat="1" ht="30.6" x14ac:dyDescent="0.2">
      <c r="A27" s="19" t="s">
        <v>257</v>
      </c>
      <c r="B27" s="20" t="s">
        <v>47</v>
      </c>
      <c r="C27" s="20" t="s">
        <v>218</v>
      </c>
      <c r="D27" s="173" t="s">
        <v>219</v>
      </c>
      <c r="E27" s="24" t="s">
        <v>93</v>
      </c>
      <c r="F27" s="22">
        <v>175.79999999999998</v>
      </c>
      <c r="G27" s="23">
        <v>99.81</v>
      </c>
      <c r="H27" s="21">
        <f>ROUND(G27*(1+$L$5),2)</f>
        <v>120.27</v>
      </c>
      <c r="I27" s="22">
        <f>TRUNC(F27*H27,2)</f>
        <v>21143.46</v>
      </c>
      <c r="AE27" s="5" t="s">
        <v>108</v>
      </c>
    </row>
    <row r="28" spans="1:31" s="5" customFormat="1" x14ac:dyDescent="0.2">
      <c r="A28" s="19"/>
      <c r="B28" s="20"/>
      <c r="C28" s="20"/>
      <c r="D28" s="173"/>
      <c r="E28" s="24"/>
      <c r="F28" s="22"/>
      <c r="G28" s="23"/>
      <c r="H28" s="21"/>
      <c r="I28" s="22"/>
    </row>
    <row r="29" spans="1:31" s="60" customFormat="1" x14ac:dyDescent="0.2">
      <c r="A29" s="50" t="s">
        <v>158</v>
      </c>
      <c r="B29" s="51"/>
      <c r="C29" s="51"/>
      <c r="D29" s="52" t="s">
        <v>33</v>
      </c>
      <c r="E29" s="53"/>
      <c r="F29" s="54"/>
      <c r="G29" s="55"/>
      <c r="H29" s="56"/>
      <c r="I29" s="57">
        <f>SUM(I30:I32)</f>
        <v>60063.490000000005</v>
      </c>
      <c r="J29" s="58" t="s">
        <v>91</v>
      </c>
      <c r="K29" s="59" t="s">
        <v>134</v>
      </c>
      <c r="AE29" s="40"/>
    </row>
    <row r="30" spans="1:31" s="5" customFormat="1" ht="20.399999999999999" x14ac:dyDescent="0.2">
      <c r="A30" s="19" t="s">
        <v>9</v>
      </c>
      <c r="B30" s="20" t="s">
        <v>47</v>
      </c>
      <c r="C30" s="20">
        <v>95241</v>
      </c>
      <c r="D30" s="173" t="s">
        <v>109</v>
      </c>
      <c r="E30" s="24" t="s">
        <v>93</v>
      </c>
      <c r="F30" s="22">
        <v>331.32999999999993</v>
      </c>
      <c r="G30" s="23">
        <v>38.380000000000003</v>
      </c>
      <c r="H30" s="21">
        <f>ROUND(G30*(1+$L$5),2)</f>
        <v>46.25</v>
      </c>
      <c r="I30" s="22">
        <f>TRUNC(F30*H30,2)</f>
        <v>15324.01</v>
      </c>
      <c r="AE30" s="5" t="s">
        <v>109</v>
      </c>
    </row>
    <row r="31" spans="1:31" s="5" customFormat="1" ht="40.799999999999997" x14ac:dyDescent="0.2">
      <c r="A31" s="19" t="s">
        <v>178</v>
      </c>
      <c r="B31" s="20" t="s">
        <v>47</v>
      </c>
      <c r="C31" s="20">
        <v>87680</v>
      </c>
      <c r="D31" s="173" t="s">
        <v>252</v>
      </c>
      <c r="E31" s="24" t="s">
        <v>93</v>
      </c>
      <c r="F31" s="22">
        <v>331.32999999999993</v>
      </c>
      <c r="G31" s="23">
        <v>44.02</v>
      </c>
      <c r="H31" s="21">
        <f>ROUND(G31*(1+$L$5),2)</f>
        <v>53.04</v>
      </c>
      <c r="I31" s="22">
        <f>TRUNC(F31*H31,2)</f>
        <v>17573.740000000002</v>
      </c>
      <c r="AE31" s="5" t="s">
        <v>110</v>
      </c>
    </row>
    <row r="32" spans="1:31" s="5" customFormat="1" ht="30.6" x14ac:dyDescent="0.2">
      <c r="A32" s="19" t="s">
        <v>10</v>
      </c>
      <c r="B32" s="20" t="s">
        <v>47</v>
      </c>
      <c r="C32" s="20" t="s">
        <v>220</v>
      </c>
      <c r="D32" s="173" t="s">
        <v>221</v>
      </c>
      <c r="E32" s="24" t="s">
        <v>93</v>
      </c>
      <c r="F32" s="22">
        <v>331.32999999999993</v>
      </c>
      <c r="G32" s="23">
        <v>68.040000000000006</v>
      </c>
      <c r="H32" s="21">
        <f>ROUND(G32*(1+$L$5),2)</f>
        <v>81.99</v>
      </c>
      <c r="I32" s="22">
        <f>TRUNC(F32*H32,2)</f>
        <v>27165.74</v>
      </c>
      <c r="AE32" s="5" t="s">
        <v>110</v>
      </c>
    </row>
    <row r="33" spans="1:31" s="5" customFormat="1" x14ac:dyDescent="0.2">
      <c r="A33" s="19"/>
      <c r="B33" s="20"/>
      <c r="C33" s="20"/>
      <c r="D33" s="173"/>
      <c r="E33" s="24"/>
      <c r="F33" s="22"/>
      <c r="G33" s="23"/>
      <c r="H33" s="21"/>
      <c r="I33" s="22"/>
    </row>
    <row r="34" spans="1:31" s="60" customFormat="1" x14ac:dyDescent="0.2">
      <c r="A34" s="50" t="s">
        <v>159</v>
      </c>
      <c r="B34" s="51"/>
      <c r="C34" s="51"/>
      <c r="D34" s="52" t="s">
        <v>31</v>
      </c>
      <c r="E34" s="53"/>
      <c r="F34" s="54"/>
      <c r="G34" s="55"/>
      <c r="H34" s="56"/>
      <c r="I34" s="57">
        <f>SUM(I35:I39)</f>
        <v>78439.909999999989</v>
      </c>
      <c r="J34" s="58" t="s">
        <v>91</v>
      </c>
      <c r="K34" s="59" t="s">
        <v>134</v>
      </c>
      <c r="AE34" s="40"/>
    </row>
    <row r="35" spans="1:31" s="5" customFormat="1" ht="30.6" x14ac:dyDescent="0.2">
      <c r="A35" s="19" t="s">
        <v>13</v>
      </c>
      <c r="B35" s="175" t="s">
        <v>47</v>
      </c>
      <c r="C35" s="175" t="s">
        <v>196</v>
      </c>
      <c r="D35" s="173" t="s">
        <v>197</v>
      </c>
      <c r="E35" s="24" t="s">
        <v>93</v>
      </c>
      <c r="F35" s="22">
        <v>293</v>
      </c>
      <c r="G35" s="23">
        <v>90.56</v>
      </c>
      <c r="H35" s="21">
        <f>ROUND(G35*(1+$L$5),2)</f>
        <v>109.12</v>
      </c>
      <c r="I35" s="22">
        <f>TRUNC(F35*H35,2)</f>
        <v>31972.16</v>
      </c>
      <c r="AE35" s="5" t="s">
        <v>111</v>
      </c>
    </row>
    <row r="36" spans="1:31" s="5" customFormat="1" ht="20.399999999999999" x14ac:dyDescent="0.2">
      <c r="A36" s="19" t="s">
        <v>14</v>
      </c>
      <c r="B36" s="175" t="s">
        <v>47</v>
      </c>
      <c r="C36" s="175" t="s">
        <v>198</v>
      </c>
      <c r="D36" s="173" t="s">
        <v>199</v>
      </c>
      <c r="E36" s="24" t="s">
        <v>93</v>
      </c>
      <c r="F36" s="22">
        <v>293</v>
      </c>
      <c r="G36" s="23">
        <v>56.53</v>
      </c>
      <c r="H36" s="21">
        <f>ROUND(G36*(1+$L$5),2)</f>
        <v>68.12</v>
      </c>
      <c r="I36" s="22">
        <f>TRUNC(F36*H36,2)</f>
        <v>19959.16</v>
      </c>
      <c r="AE36" s="5" t="s">
        <v>112</v>
      </c>
    </row>
    <row r="37" spans="1:31" s="5" customFormat="1" ht="20.399999999999999" x14ac:dyDescent="0.2">
      <c r="A37" s="19" t="s">
        <v>15</v>
      </c>
      <c r="B37" s="175" t="s">
        <v>47</v>
      </c>
      <c r="C37" s="175" t="s">
        <v>151</v>
      </c>
      <c r="D37" s="173" t="s">
        <v>152</v>
      </c>
      <c r="E37" s="24" t="s">
        <v>93</v>
      </c>
      <c r="F37" s="22">
        <v>288.71999999999997</v>
      </c>
      <c r="G37" s="23">
        <v>53.77</v>
      </c>
      <c r="H37" s="21">
        <f>ROUND(G37*(1+$L$5),2)</f>
        <v>64.790000000000006</v>
      </c>
      <c r="I37" s="22">
        <f>TRUNC(F37*H37,2)</f>
        <v>18706.16</v>
      </c>
      <c r="AE37" s="5" t="s">
        <v>113</v>
      </c>
    </row>
    <row r="38" spans="1:31" s="5" customFormat="1" ht="20.399999999999999" x14ac:dyDescent="0.2">
      <c r="A38" s="19" t="s">
        <v>179</v>
      </c>
      <c r="B38" s="175" t="s">
        <v>47</v>
      </c>
      <c r="C38" s="175" t="s">
        <v>200</v>
      </c>
      <c r="D38" s="173" t="s">
        <v>201</v>
      </c>
      <c r="E38" s="24" t="s">
        <v>90</v>
      </c>
      <c r="F38" s="22">
        <v>16</v>
      </c>
      <c r="G38" s="23">
        <v>28.48</v>
      </c>
      <c r="H38" s="21">
        <f>ROUND(G38*(1+$L$5),2)</f>
        <v>34.32</v>
      </c>
      <c r="I38" s="22">
        <f>TRUNC(F38*H38,2)</f>
        <v>549.12</v>
      </c>
      <c r="AE38" s="5" t="s">
        <v>112</v>
      </c>
    </row>
    <row r="39" spans="1:31" s="5" customFormat="1" ht="20.399999999999999" x14ac:dyDescent="0.2">
      <c r="A39" s="19" t="s">
        <v>258</v>
      </c>
      <c r="B39" s="175" t="s">
        <v>47</v>
      </c>
      <c r="C39" s="175" t="s">
        <v>202</v>
      </c>
      <c r="D39" s="173" t="s">
        <v>203</v>
      </c>
      <c r="E39" s="24" t="s">
        <v>90</v>
      </c>
      <c r="F39" s="22">
        <v>40.35</v>
      </c>
      <c r="G39" s="23">
        <v>149.18</v>
      </c>
      <c r="H39" s="21">
        <f>ROUND(G39*(1+$L$5),2)</f>
        <v>179.76</v>
      </c>
      <c r="I39" s="22">
        <f>TRUNC(F39*H39,2)</f>
        <v>7253.31</v>
      </c>
      <c r="AE39" s="5" t="s">
        <v>113</v>
      </c>
    </row>
    <row r="40" spans="1:31" s="5" customFormat="1" x14ac:dyDescent="0.2">
      <c r="A40" s="19"/>
      <c r="B40" s="175"/>
      <c r="C40" s="175"/>
      <c r="D40" s="173"/>
      <c r="E40" s="24"/>
      <c r="F40" s="22"/>
      <c r="G40" s="23"/>
      <c r="H40" s="21"/>
      <c r="I40" s="22"/>
    </row>
    <row r="41" spans="1:31" s="60" customFormat="1" x14ac:dyDescent="0.2">
      <c r="A41" s="50" t="s">
        <v>160</v>
      </c>
      <c r="B41" s="51"/>
      <c r="C41" s="51"/>
      <c r="D41" s="52" t="s">
        <v>34</v>
      </c>
      <c r="E41" s="53"/>
      <c r="F41" s="54"/>
      <c r="G41" s="55"/>
      <c r="H41" s="56"/>
      <c r="I41" s="57">
        <f>SUM(I42:I44)</f>
        <v>31937.950000000004</v>
      </c>
      <c r="J41" s="58" t="s">
        <v>91</v>
      </c>
      <c r="K41" s="59" t="s">
        <v>134</v>
      </c>
      <c r="AE41" s="40"/>
    </row>
    <row r="42" spans="1:31" s="5" customFormat="1" ht="51" x14ac:dyDescent="0.2">
      <c r="A42" s="19" t="s">
        <v>22</v>
      </c>
      <c r="B42" s="175" t="s">
        <v>47</v>
      </c>
      <c r="C42" s="175">
        <v>91317</v>
      </c>
      <c r="D42" s="173" t="s">
        <v>247</v>
      </c>
      <c r="E42" s="24" t="s">
        <v>94</v>
      </c>
      <c r="F42" s="22">
        <v>11</v>
      </c>
      <c r="G42" s="23">
        <v>1272.27</v>
      </c>
      <c r="H42" s="21">
        <f>ROUND(G42*(1+$L$5),2)</f>
        <v>1533.09</v>
      </c>
      <c r="I42" s="22">
        <f>TRUNC(F42*H42,2)</f>
        <v>16863.990000000002</v>
      </c>
      <c r="AE42" s="5" t="s">
        <v>114</v>
      </c>
    </row>
    <row r="43" spans="1:31" s="5" customFormat="1" ht="20.399999999999999" x14ac:dyDescent="0.2">
      <c r="A43" s="19" t="s">
        <v>23</v>
      </c>
      <c r="B43" s="175" t="s">
        <v>47</v>
      </c>
      <c r="C43" s="175">
        <v>91341</v>
      </c>
      <c r="D43" s="173" t="s">
        <v>248</v>
      </c>
      <c r="E43" s="24" t="s">
        <v>94</v>
      </c>
      <c r="F43" s="22">
        <v>5.4</v>
      </c>
      <c r="G43" s="23">
        <v>610.04</v>
      </c>
      <c r="H43" s="21">
        <f>ROUND(G43*(1+$L$5),2)</f>
        <v>735.1</v>
      </c>
      <c r="I43" s="22">
        <f>TRUNC(F43*H43,2)</f>
        <v>3969.54</v>
      </c>
      <c r="AE43" s="5" t="s">
        <v>114</v>
      </c>
    </row>
    <row r="44" spans="1:31" s="5" customFormat="1" ht="40.799999999999997" x14ac:dyDescent="0.2">
      <c r="A44" s="19" t="s">
        <v>180</v>
      </c>
      <c r="B44" s="175" t="s">
        <v>47</v>
      </c>
      <c r="C44" s="175" t="s">
        <v>204</v>
      </c>
      <c r="D44" s="176" t="s">
        <v>205</v>
      </c>
      <c r="E44" s="24" t="s">
        <v>94</v>
      </c>
      <c r="F44" s="22">
        <v>21.27</v>
      </c>
      <c r="G44" s="23">
        <v>433.25</v>
      </c>
      <c r="H44" s="21">
        <f>ROUND(G44*(1+$L$5),2)</f>
        <v>522.07000000000005</v>
      </c>
      <c r="I44" s="22">
        <f>TRUNC(F44*H44,2)</f>
        <v>11104.42</v>
      </c>
      <c r="AE44" s="5" t="s">
        <v>114</v>
      </c>
    </row>
    <row r="45" spans="1:31" s="5" customFormat="1" x14ac:dyDescent="0.2">
      <c r="A45" s="19"/>
      <c r="B45" s="175"/>
      <c r="C45" s="175"/>
      <c r="D45" s="176"/>
      <c r="E45" s="24"/>
      <c r="F45" s="22"/>
      <c r="G45" s="23"/>
      <c r="H45" s="21"/>
      <c r="I45" s="22"/>
    </row>
    <row r="46" spans="1:31" s="60" customFormat="1" x14ac:dyDescent="0.2">
      <c r="A46" s="50" t="s">
        <v>161</v>
      </c>
      <c r="B46" s="51"/>
      <c r="C46" s="51"/>
      <c r="D46" s="52" t="s">
        <v>35</v>
      </c>
      <c r="E46" s="53"/>
      <c r="F46" s="54"/>
      <c r="G46" s="55"/>
      <c r="H46" s="56"/>
      <c r="I46" s="57">
        <f>SUM(I47:I50)</f>
        <v>31098.16</v>
      </c>
      <c r="J46" s="58" t="s">
        <v>91</v>
      </c>
      <c r="K46" s="59" t="s">
        <v>134</v>
      </c>
      <c r="AE46" s="40"/>
    </row>
    <row r="47" spans="1:31" s="5" customFormat="1" ht="20.399999999999999" x14ac:dyDescent="0.2">
      <c r="A47" s="19" t="s">
        <v>24</v>
      </c>
      <c r="B47" s="20" t="s">
        <v>47</v>
      </c>
      <c r="C47" s="20" t="s">
        <v>97</v>
      </c>
      <c r="D47" s="173" t="s">
        <v>130</v>
      </c>
      <c r="E47" s="24" t="s">
        <v>93</v>
      </c>
      <c r="F47" s="22">
        <v>959.26</v>
      </c>
      <c r="G47" s="23">
        <v>4.78</v>
      </c>
      <c r="H47" s="21">
        <f>ROUND(G47*(1+$L$5),2)</f>
        <v>5.76</v>
      </c>
      <c r="I47" s="22">
        <f>TRUNC(F47*H47,2)</f>
        <v>5525.33</v>
      </c>
      <c r="AE47" s="5" t="s">
        <v>115</v>
      </c>
    </row>
    <row r="48" spans="1:31" s="5" customFormat="1" ht="20.399999999999999" x14ac:dyDescent="0.2">
      <c r="A48" s="19" t="s">
        <v>85</v>
      </c>
      <c r="B48" s="20" t="s">
        <v>47</v>
      </c>
      <c r="C48" s="20">
        <v>88497</v>
      </c>
      <c r="D48" s="173" t="s">
        <v>235</v>
      </c>
      <c r="E48" s="24" t="s">
        <v>93</v>
      </c>
      <c r="F48" s="22">
        <v>341.32000000000005</v>
      </c>
      <c r="G48" s="23">
        <v>17.809999999999999</v>
      </c>
      <c r="H48" s="21">
        <f>ROUND(G48*(1+$L$5),2)</f>
        <v>21.46</v>
      </c>
      <c r="I48" s="22">
        <f>TRUNC(F48*H48,2)</f>
        <v>7324.72</v>
      </c>
      <c r="AE48" s="5" t="s">
        <v>117</v>
      </c>
    </row>
    <row r="49" spans="1:31" s="5" customFormat="1" ht="20.399999999999999" x14ac:dyDescent="0.2">
      <c r="A49" s="19" t="s">
        <v>182</v>
      </c>
      <c r="B49" s="20" t="s">
        <v>47</v>
      </c>
      <c r="C49" s="20" t="s">
        <v>98</v>
      </c>
      <c r="D49" s="173" t="s">
        <v>249</v>
      </c>
      <c r="E49" s="24" t="s">
        <v>93</v>
      </c>
      <c r="F49" s="22">
        <v>959.26</v>
      </c>
      <c r="G49" s="23">
        <v>14.98</v>
      </c>
      <c r="H49" s="21">
        <f>ROUND(G49*(1+$L$5),2)</f>
        <v>18.05</v>
      </c>
      <c r="I49" s="22">
        <f>TRUNC(F49*H49,2)</f>
        <v>17314.64</v>
      </c>
      <c r="AE49" s="5" t="s">
        <v>116</v>
      </c>
    </row>
    <row r="50" spans="1:31" s="5" customFormat="1" ht="20.399999999999999" x14ac:dyDescent="0.2">
      <c r="A50" s="19" t="s">
        <v>216</v>
      </c>
      <c r="B50" s="20" t="s">
        <v>47</v>
      </c>
      <c r="C50" s="20" t="s">
        <v>169</v>
      </c>
      <c r="D50" s="173" t="s">
        <v>170</v>
      </c>
      <c r="E50" s="24" t="s">
        <v>93</v>
      </c>
      <c r="F50" s="22">
        <v>41.58</v>
      </c>
      <c r="G50" s="23">
        <v>18.63</v>
      </c>
      <c r="H50" s="21">
        <f>ROUND(G50*(1+$L$5),2)</f>
        <v>22.45</v>
      </c>
      <c r="I50" s="22">
        <f>TRUNC(F50*H50,2)</f>
        <v>933.47</v>
      </c>
      <c r="AE50" s="5" t="s">
        <v>117</v>
      </c>
    </row>
    <row r="51" spans="1:31" s="5" customFormat="1" x14ac:dyDescent="0.2">
      <c r="A51" s="19"/>
      <c r="B51" s="20"/>
      <c r="C51" s="20"/>
      <c r="D51" s="173"/>
      <c r="E51" s="24"/>
      <c r="F51" s="22"/>
      <c r="G51" s="23"/>
      <c r="H51" s="21"/>
      <c r="I51" s="22"/>
    </row>
    <row r="52" spans="1:31" s="60" customFormat="1" x14ac:dyDescent="0.2">
      <c r="A52" s="50" t="s">
        <v>162</v>
      </c>
      <c r="B52" s="51"/>
      <c r="C52" s="51"/>
      <c r="D52" s="52" t="s">
        <v>36</v>
      </c>
      <c r="E52" s="53"/>
      <c r="F52" s="54"/>
      <c r="G52" s="55"/>
      <c r="H52" s="56"/>
      <c r="I52" s="57">
        <f>SUM(I53:I63)</f>
        <v>21926.280000000002</v>
      </c>
      <c r="J52" s="58" t="s">
        <v>91</v>
      </c>
      <c r="K52" s="59" t="s">
        <v>134</v>
      </c>
      <c r="AE52" s="40"/>
    </row>
    <row r="53" spans="1:31" s="5" customFormat="1" ht="30.6" x14ac:dyDescent="0.2">
      <c r="A53" s="19" t="s">
        <v>25</v>
      </c>
      <c r="B53" s="20" t="s">
        <v>164</v>
      </c>
      <c r="C53" s="177" t="s">
        <v>147</v>
      </c>
      <c r="D53" s="173" t="s">
        <v>171</v>
      </c>
      <c r="E53" s="24" t="s">
        <v>94</v>
      </c>
      <c r="F53" s="22">
        <v>39</v>
      </c>
      <c r="G53" s="23">
        <v>76.25</v>
      </c>
      <c r="H53" s="21">
        <f t="shared" ref="H53:H62" si="0">ROUND(G53*(1+$L$5),2)</f>
        <v>91.88</v>
      </c>
      <c r="I53" s="22">
        <f t="shared" ref="I53:I62" si="1">TRUNC(F53*H53,2)</f>
        <v>3583.32</v>
      </c>
      <c r="AE53" s="5" t="s">
        <v>118</v>
      </c>
    </row>
    <row r="54" spans="1:31" s="5" customFormat="1" ht="30.6" x14ac:dyDescent="0.2">
      <c r="A54" s="19" t="s">
        <v>259</v>
      </c>
      <c r="B54" s="20" t="s">
        <v>164</v>
      </c>
      <c r="C54" s="177" t="s">
        <v>186</v>
      </c>
      <c r="D54" s="176" t="s">
        <v>172</v>
      </c>
      <c r="E54" s="24" t="s">
        <v>94</v>
      </c>
      <c r="F54" s="22">
        <v>12</v>
      </c>
      <c r="G54" s="23">
        <v>153.72</v>
      </c>
      <c r="H54" s="21">
        <f t="shared" si="0"/>
        <v>185.23</v>
      </c>
      <c r="I54" s="22">
        <f t="shared" si="1"/>
        <v>2222.7600000000002</v>
      </c>
      <c r="AE54" s="5" t="s">
        <v>119</v>
      </c>
    </row>
    <row r="55" spans="1:31" s="5" customFormat="1" ht="30.6" x14ac:dyDescent="0.2">
      <c r="A55" s="19" t="s">
        <v>260</v>
      </c>
      <c r="B55" s="20" t="s">
        <v>244</v>
      </c>
      <c r="C55" s="177" t="s">
        <v>206</v>
      </c>
      <c r="D55" s="176" t="s">
        <v>255</v>
      </c>
      <c r="E55" s="24" t="s">
        <v>94</v>
      </c>
      <c r="F55" s="22">
        <v>35</v>
      </c>
      <c r="G55" s="23">
        <v>261.98</v>
      </c>
      <c r="H55" s="21">
        <f t="shared" si="0"/>
        <v>315.69</v>
      </c>
      <c r="I55" s="22">
        <f t="shared" si="1"/>
        <v>11049.15</v>
      </c>
      <c r="AE55" s="5" t="s">
        <v>118</v>
      </c>
    </row>
    <row r="56" spans="1:31" s="5" customFormat="1" ht="20.399999999999999" x14ac:dyDescent="0.2">
      <c r="A56" s="19" t="s">
        <v>261</v>
      </c>
      <c r="B56" s="20" t="s">
        <v>47</v>
      </c>
      <c r="C56" s="20" t="s">
        <v>149</v>
      </c>
      <c r="D56" s="173" t="s">
        <v>150</v>
      </c>
      <c r="E56" s="24" t="s">
        <v>94</v>
      </c>
      <c r="F56" s="22">
        <v>5</v>
      </c>
      <c r="G56" s="23">
        <v>17.149999999999999</v>
      </c>
      <c r="H56" s="21">
        <f t="shared" si="0"/>
        <v>20.67</v>
      </c>
      <c r="I56" s="22">
        <f t="shared" si="1"/>
        <v>103.35</v>
      </c>
      <c r="AE56" s="5" t="s">
        <v>121</v>
      </c>
    </row>
    <row r="57" spans="1:31" s="5" customFormat="1" ht="20.399999999999999" x14ac:dyDescent="0.2">
      <c r="A57" s="19" t="s">
        <v>262</v>
      </c>
      <c r="B57" s="20" t="s">
        <v>47</v>
      </c>
      <c r="C57" s="20" t="s">
        <v>209</v>
      </c>
      <c r="D57" s="173" t="s">
        <v>210</v>
      </c>
      <c r="E57" s="24" t="s">
        <v>94</v>
      </c>
      <c r="F57" s="22">
        <v>1</v>
      </c>
      <c r="G57" s="23">
        <v>162.35</v>
      </c>
      <c r="H57" s="21">
        <f t="shared" si="0"/>
        <v>195.63</v>
      </c>
      <c r="I57" s="22">
        <f t="shared" si="1"/>
        <v>195.63</v>
      </c>
      <c r="AE57" s="5" t="s">
        <v>120</v>
      </c>
    </row>
    <row r="58" spans="1:31" s="5" customFormat="1" x14ac:dyDescent="0.2">
      <c r="A58" s="19" t="s">
        <v>263</v>
      </c>
      <c r="B58" s="20" t="s">
        <v>236</v>
      </c>
      <c r="C58" s="20">
        <v>13176</v>
      </c>
      <c r="D58" s="176" t="s">
        <v>237</v>
      </c>
      <c r="E58" s="24" t="s">
        <v>94</v>
      </c>
      <c r="F58" s="22">
        <v>39</v>
      </c>
      <c r="G58" s="23">
        <v>68.75</v>
      </c>
      <c r="H58" s="21">
        <f t="shared" si="0"/>
        <v>82.84</v>
      </c>
      <c r="I58" s="22">
        <f t="shared" si="1"/>
        <v>3230.76</v>
      </c>
      <c r="AE58" s="5" t="s">
        <v>120</v>
      </c>
    </row>
    <row r="59" spans="1:31" s="5" customFormat="1" ht="20.399999999999999" x14ac:dyDescent="0.2">
      <c r="A59" s="19" t="s">
        <v>264</v>
      </c>
      <c r="B59" s="20" t="s">
        <v>47</v>
      </c>
      <c r="C59" s="20">
        <v>91926</v>
      </c>
      <c r="D59" s="176" t="s">
        <v>238</v>
      </c>
      <c r="E59" s="24" t="s">
        <v>90</v>
      </c>
      <c r="F59" s="22">
        <v>72</v>
      </c>
      <c r="G59" s="23">
        <v>4.5999999999999996</v>
      </c>
      <c r="H59" s="21">
        <f t="shared" si="0"/>
        <v>5.54</v>
      </c>
      <c r="I59" s="22">
        <f t="shared" si="1"/>
        <v>398.88</v>
      </c>
      <c r="AE59" s="5" t="s">
        <v>121</v>
      </c>
    </row>
    <row r="60" spans="1:31" s="5" customFormat="1" ht="20.399999999999999" x14ac:dyDescent="0.2">
      <c r="A60" s="19" t="s">
        <v>265</v>
      </c>
      <c r="B60" s="20" t="s">
        <v>47</v>
      </c>
      <c r="C60" s="20">
        <v>97882</v>
      </c>
      <c r="D60" s="176" t="s">
        <v>239</v>
      </c>
      <c r="E60" s="24" t="s">
        <v>94</v>
      </c>
      <c r="F60" s="22">
        <v>1</v>
      </c>
      <c r="G60" s="23">
        <v>187.29</v>
      </c>
      <c r="H60" s="21">
        <f t="shared" si="0"/>
        <v>225.68</v>
      </c>
      <c r="I60" s="22">
        <f t="shared" si="1"/>
        <v>225.68</v>
      </c>
      <c r="AE60" s="5" t="s">
        <v>121</v>
      </c>
    </row>
    <row r="61" spans="1:31" s="5" customFormat="1" ht="20.399999999999999" x14ac:dyDescent="0.2">
      <c r="A61" s="19" t="s">
        <v>266</v>
      </c>
      <c r="B61" s="20" t="s">
        <v>47</v>
      </c>
      <c r="C61" s="20">
        <v>91928</v>
      </c>
      <c r="D61" s="176" t="s">
        <v>240</v>
      </c>
      <c r="E61" s="24" t="s">
        <v>90</v>
      </c>
      <c r="F61" s="22">
        <v>90</v>
      </c>
      <c r="G61" s="23">
        <v>7.09</v>
      </c>
      <c r="H61" s="21">
        <f t="shared" si="0"/>
        <v>8.5399999999999991</v>
      </c>
      <c r="I61" s="22">
        <f t="shared" si="1"/>
        <v>768.6</v>
      </c>
      <c r="AE61" s="5" t="s">
        <v>121</v>
      </c>
    </row>
    <row r="62" spans="1:31" s="5" customFormat="1" ht="20.399999999999999" x14ac:dyDescent="0.2">
      <c r="A62" s="19" t="s">
        <v>267</v>
      </c>
      <c r="B62" s="20" t="s">
        <v>47</v>
      </c>
      <c r="C62" s="20">
        <v>39804</v>
      </c>
      <c r="D62" s="176" t="s">
        <v>241</v>
      </c>
      <c r="E62" s="24" t="s">
        <v>242</v>
      </c>
      <c r="F62" s="22">
        <v>1</v>
      </c>
      <c r="G62" s="23">
        <v>122.95</v>
      </c>
      <c r="H62" s="21">
        <f t="shared" si="0"/>
        <v>148.15</v>
      </c>
      <c r="I62" s="22">
        <f t="shared" si="1"/>
        <v>148.15</v>
      </c>
      <c r="AE62" s="5" t="s">
        <v>121</v>
      </c>
    </row>
    <row r="63" spans="1:31" s="5" customFormat="1" x14ac:dyDescent="0.2">
      <c r="A63" s="19"/>
      <c r="B63" s="20"/>
      <c r="C63" s="20"/>
      <c r="D63" s="176"/>
      <c r="E63" s="24"/>
      <c r="F63" s="22"/>
      <c r="G63" s="23"/>
      <c r="H63" s="21"/>
      <c r="I63" s="22"/>
    </row>
    <row r="64" spans="1:31" s="60" customFormat="1" x14ac:dyDescent="0.2">
      <c r="A64" s="50" t="s">
        <v>163</v>
      </c>
      <c r="B64" s="51"/>
      <c r="C64" s="51"/>
      <c r="D64" s="52" t="s">
        <v>39</v>
      </c>
      <c r="E64" s="53"/>
      <c r="F64" s="54"/>
      <c r="G64" s="61"/>
      <c r="H64" s="56"/>
      <c r="I64" s="57">
        <f>SUM(I65:I74)</f>
        <v>25118.249999999996</v>
      </c>
      <c r="J64" s="58" t="s">
        <v>91</v>
      </c>
      <c r="K64" s="59" t="s">
        <v>134</v>
      </c>
      <c r="AE64" s="40"/>
    </row>
    <row r="65" spans="1:31" s="5" customFormat="1" ht="20.399999999999999" x14ac:dyDescent="0.2">
      <c r="A65" s="19" t="s">
        <v>26</v>
      </c>
      <c r="B65" s="20" t="s">
        <v>244</v>
      </c>
      <c r="C65" s="20">
        <v>1200</v>
      </c>
      <c r="D65" s="176" t="s">
        <v>250</v>
      </c>
      <c r="E65" s="24" t="s">
        <v>94</v>
      </c>
      <c r="F65" s="22">
        <v>18</v>
      </c>
      <c r="G65" s="23">
        <v>122</v>
      </c>
      <c r="H65" s="21">
        <f t="shared" ref="H65:H73" si="2">ROUND(G65*(1+$L$5),2)</f>
        <v>147.01</v>
      </c>
      <c r="I65" s="22">
        <f t="shared" ref="I65:I73" si="3">TRUNC(F65*H65,2)</f>
        <v>2646.18</v>
      </c>
      <c r="AE65" s="5" t="s">
        <v>122</v>
      </c>
    </row>
    <row r="66" spans="1:31" s="5" customFormat="1" ht="20.399999999999999" x14ac:dyDescent="0.2">
      <c r="A66" s="19" t="s">
        <v>181</v>
      </c>
      <c r="B66" s="20" t="s">
        <v>164</v>
      </c>
      <c r="C66" s="177" t="s">
        <v>135</v>
      </c>
      <c r="D66" s="173" t="s">
        <v>173</v>
      </c>
      <c r="E66" s="24" t="s">
        <v>94</v>
      </c>
      <c r="F66" s="22">
        <v>17</v>
      </c>
      <c r="G66" s="23">
        <v>102.94</v>
      </c>
      <c r="H66" s="21">
        <f t="shared" si="2"/>
        <v>124.04</v>
      </c>
      <c r="I66" s="22">
        <f t="shared" si="3"/>
        <v>2108.6799999999998</v>
      </c>
      <c r="AE66" s="5" t="s">
        <v>123</v>
      </c>
    </row>
    <row r="67" spans="1:31" s="5" customFormat="1" ht="20.399999999999999" x14ac:dyDescent="0.2">
      <c r="A67" s="19" t="s">
        <v>27</v>
      </c>
      <c r="B67" s="20" t="s">
        <v>164</v>
      </c>
      <c r="C67" s="177" t="s">
        <v>136</v>
      </c>
      <c r="D67" s="176" t="s">
        <v>174</v>
      </c>
      <c r="E67" s="24" t="s">
        <v>94</v>
      </c>
      <c r="F67" s="22">
        <v>14</v>
      </c>
      <c r="G67" s="23">
        <v>73.59</v>
      </c>
      <c r="H67" s="21">
        <f t="shared" si="2"/>
        <v>88.68</v>
      </c>
      <c r="I67" s="22">
        <f t="shared" si="3"/>
        <v>1241.52</v>
      </c>
      <c r="AE67" s="5" t="s">
        <v>124</v>
      </c>
    </row>
    <row r="68" spans="1:31" s="5" customFormat="1" ht="20.399999999999999" x14ac:dyDescent="0.2">
      <c r="A68" s="19" t="s">
        <v>234</v>
      </c>
      <c r="B68" s="20" t="s">
        <v>47</v>
      </c>
      <c r="C68" s="20" t="s">
        <v>99</v>
      </c>
      <c r="D68" s="173" t="s">
        <v>137</v>
      </c>
      <c r="E68" s="24" t="s">
        <v>94</v>
      </c>
      <c r="F68" s="22">
        <v>5</v>
      </c>
      <c r="G68" s="23">
        <v>509.24</v>
      </c>
      <c r="H68" s="21">
        <f t="shared" si="2"/>
        <v>613.63</v>
      </c>
      <c r="I68" s="22">
        <f t="shared" si="3"/>
        <v>3068.15</v>
      </c>
      <c r="AE68" s="5" t="s">
        <v>125</v>
      </c>
    </row>
    <row r="69" spans="1:31" s="5" customFormat="1" ht="20.399999999999999" x14ac:dyDescent="0.2">
      <c r="A69" s="19" t="s">
        <v>268</v>
      </c>
      <c r="B69" s="20" t="s">
        <v>47</v>
      </c>
      <c r="C69" s="20" t="s">
        <v>100</v>
      </c>
      <c r="D69" s="176" t="s">
        <v>131</v>
      </c>
      <c r="E69" s="24" t="s">
        <v>94</v>
      </c>
      <c r="F69" s="22">
        <v>1</v>
      </c>
      <c r="G69" s="23">
        <v>47</v>
      </c>
      <c r="H69" s="21">
        <f t="shared" si="2"/>
        <v>56.64</v>
      </c>
      <c r="I69" s="22">
        <f t="shared" si="3"/>
        <v>56.64</v>
      </c>
      <c r="AE69" s="5" t="s">
        <v>126</v>
      </c>
    </row>
    <row r="70" spans="1:31" s="5" customFormat="1" ht="20.399999999999999" x14ac:dyDescent="0.2">
      <c r="A70" s="19" t="s">
        <v>269</v>
      </c>
      <c r="B70" s="20" t="s">
        <v>47</v>
      </c>
      <c r="C70" s="20" t="s">
        <v>101</v>
      </c>
      <c r="D70" s="173" t="s">
        <v>132</v>
      </c>
      <c r="E70" s="24" t="s">
        <v>38</v>
      </c>
      <c r="F70" s="22">
        <v>5</v>
      </c>
      <c r="G70" s="23">
        <v>79.87</v>
      </c>
      <c r="H70" s="21">
        <f t="shared" si="2"/>
        <v>96.24</v>
      </c>
      <c r="I70" s="22">
        <f t="shared" si="3"/>
        <v>481.2</v>
      </c>
      <c r="AE70" s="5" t="s">
        <v>127</v>
      </c>
    </row>
    <row r="71" spans="1:31" s="5" customFormat="1" ht="20.399999999999999" x14ac:dyDescent="0.2">
      <c r="A71" s="19" t="s">
        <v>270</v>
      </c>
      <c r="B71" s="20" t="s">
        <v>47</v>
      </c>
      <c r="C71" s="20">
        <v>89578</v>
      </c>
      <c r="D71" s="173" t="s">
        <v>201</v>
      </c>
      <c r="E71" s="24" t="s">
        <v>90</v>
      </c>
      <c r="F71" s="22">
        <v>50</v>
      </c>
      <c r="G71" s="23">
        <v>28.48</v>
      </c>
      <c r="H71" s="21">
        <f t="shared" si="2"/>
        <v>34.32</v>
      </c>
      <c r="I71" s="22">
        <f t="shared" si="3"/>
        <v>1716</v>
      </c>
      <c r="AE71" s="5" t="s">
        <v>127</v>
      </c>
    </row>
    <row r="72" spans="1:31" s="5" customFormat="1" ht="40.799999999999997" x14ac:dyDescent="0.2">
      <c r="A72" s="19" t="s">
        <v>271</v>
      </c>
      <c r="B72" s="20" t="s">
        <v>47</v>
      </c>
      <c r="C72" s="20">
        <v>93396</v>
      </c>
      <c r="D72" s="173" t="s">
        <v>243</v>
      </c>
      <c r="E72" s="24" t="s">
        <v>242</v>
      </c>
      <c r="F72" s="22">
        <v>6</v>
      </c>
      <c r="G72" s="23">
        <v>796.6</v>
      </c>
      <c r="H72" s="21">
        <f t="shared" si="2"/>
        <v>959.9</v>
      </c>
      <c r="I72" s="22">
        <f t="shared" si="3"/>
        <v>5759.4</v>
      </c>
      <c r="AE72" s="5" t="s">
        <v>127</v>
      </c>
    </row>
    <row r="73" spans="1:31" s="5" customFormat="1" x14ac:dyDescent="0.2">
      <c r="A73" s="19" t="s">
        <v>272</v>
      </c>
      <c r="B73" s="20" t="s">
        <v>244</v>
      </c>
      <c r="C73" s="20">
        <v>10759</v>
      </c>
      <c r="D73" s="173" t="s">
        <v>251</v>
      </c>
      <c r="E73" s="24" t="s">
        <v>242</v>
      </c>
      <c r="F73" s="22">
        <v>12</v>
      </c>
      <c r="G73" s="23">
        <v>556.04999999999995</v>
      </c>
      <c r="H73" s="21">
        <f t="shared" si="2"/>
        <v>670.04</v>
      </c>
      <c r="I73" s="22">
        <f t="shared" si="3"/>
        <v>8040.48</v>
      </c>
      <c r="AE73" s="5" t="s">
        <v>127</v>
      </c>
    </row>
    <row r="74" spans="1:31" s="5" customFormat="1" x14ac:dyDescent="0.2">
      <c r="A74" s="19"/>
      <c r="B74" s="20"/>
      <c r="C74" s="20"/>
      <c r="D74" s="173"/>
      <c r="E74" s="24"/>
      <c r="F74" s="22"/>
      <c r="G74" s="23"/>
      <c r="H74" s="21"/>
      <c r="I74" s="22"/>
    </row>
    <row r="75" spans="1:31" s="60" customFormat="1" x14ac:dyDescent="0.2">
      <c r="A75" s="50" t="s">
        <v>148</v>
      </c>
      <c r="B75" s="51"/>
      <c r="C75" s="51"/>
      <c r="D75" s="52" t="s">
        <v>37</v>
      </c>
      <c r="E75" s="53"/>
      <c r="F75" s="54"/>
      <c r="G75" s="55"/>
      <c r="H75" s="56"/>
      <c r="I75" s="57">
        <f>SUM(I76:I77)</f>
        <v>14350.58</v>
      </c>
      <c r="J75" s="58" t="s">
        <v>91</v>
      </c>
      <c r="K75" s="59" t="s">
        <v>134</v>
      </c>
      <c r="AE75" s="40"/>
    </row>
    <row r="76" spans="1:31" s="5" customFormat="1" ht="20.399999999999999" x14ac:dyDescent="0.2">
      <c r="A76" s="19" t="s">
        <v>28</v>
      </c>
      <c r="B76" s="20" t="s">
        <v>177</v>
      </c>
      <c r="C76" s="20" t="s">
        <v>207</v>
      </c>
      <c r="D76" s="173" t="s">
        <v>208</v>
      </c>
      <c r="E76" s="24" t="s">
        <v>94</v>
      </c>
      <c r="F76" s="22">
        <v>1</v>
      </c>
      <c r="G76" s="23">
        <v>355.75</v>
      </c>
      <c r="H76" s="21">
        <f>ROUND(G76*(1+$L$5),2)</f>
        <v>428.68</v>
      </c>
      <c r="I76" s="22">
        <f>TRUNC(F76*H76,2)</f>
        <v>428.68</v>
      </c>
      <c r="AE76" s="5" t="s">
        <v>128</v>
      </c>
    </row>
    <row r="77" spans="1:31" s="5" customFormat="1" ht="30.6" x14ac:dyDescent="0.2">
      <c r="A77" s="19" t="s">
        <v>29</v>
      </c>
      <c r="B77" s="20" t="s">
        <v>164</v>
      </c>
      <c r="C77" s="172" t="s">
        <v>175</v>
      </c>
      <c r="D77" s="173" t="s">
        <v>176</v>
      </c>
      <c r="E77" s="24" t="s">
        <v>90</v>
      </c>
      <c r="F77" s="22">
        <v>46.36</v>
      </c>
      <c r="G77" s="23">
        <v>249.21</v>
      </c>
      <c r="H77" s="21">
        <f>ROUND(G77*(1+$L$5),2)</f>
        <v>300.3</v>
      </c>
      <c r="I77" s="22">
        <f>TRUNC(F77*H77,2)</f>
        <v>13921.9</v>
      </c>
      <c r="AE77" s="5" t="s">
        <v>128</v>
      </c>
    </row>
    <row r="78" spans="1:31" s="5" customFormat="1" ht="10.8" thickBot="1" x14ac:dyDescent="0.25">
      <c r="A78" s="178"/>
      <c r="B78" s="179"/>
      <c r="C78" s="180"/>
      <c r="D78" s="181"/>
      <c r="E78" s="2"/>
      <c r="F78" s="182"/>
      <c r="G78" s="183"/>
      <c r="H78" s="184"/>
      <c r="I78" s="185"/>
    </row>
    <row r="79" spans="1:31" s="171" customFormat="1" ht="16.2" thickBot="1" x14ac:dyDescent="0.25">
      <c r="A79" s="186" t="s">
        <v>16</v>
      </c>
      <c r="B79" s="187"/>
      <c r="C79" s="187"/>
      <c r="D79" s="187"/>
      <c r="E79" s="187"/>
      <c r="F79" s="188"/>
      <c r="G79" s="168"/>
      <c r="H79" s="166"/>
      <c r="I79" s="167">
        <f>I75+I64+I52+I46+I41+I34+I29+I23+I19+I16+I11</f>
        <v>486420.64999999997</v>
      </c>
      <c r="J79" s="169" t="s">
        <v>91</v>
      </c>
      <c r="K79" s="170">
        <f>I79/$I$79</f>
        <v>1</v>
      </c>
    </row>
    <row r="80" spans="1:31" x14ac:dyDescent="0.2">
      <c r="G80" s="14"/>
      <c r="I80" s="16">
        <v>676.73</v>
      </c>
      <c r="AE80" s="15" t="str">
        <f>UPPER(D80)</f>
        <v/>
      </c>
    </row>
    <row r="82" spans="8:9" ht="13.8" x14ac:dyDescent="0.2">
      <c r="I82" s="17">
        <f>SUM(I10:I77)/2</f>
        <v>486420.6500000002</v>
      </c>
    </row>
    <row r="84" spans="8:9" x14ac:dyDescent="0.2">
      <c r="H84" s="10" t="s">
        <v>217</v>
      </c>
      <c r="I84" s="13">
        <f>I79/I80</f>
        <v>718.78097616479238</v>
      </c>
    </row>
  </sheetData>
  <autoFilter ref="A10:I80" xr:uid="{00000000-0009-0000-0000-000000000000}"/>
  <mergeCells count="3">
    <mergeCell ref="A1:I1"/>
    <mergeCell ref="G8:I8"/>
    <mergeCell ref="A79:F79"/>
  </mergeCells>
  <printOptions horizontalCentered="1"/>
  <pageMargins left="0.59055118110236227" right="0.39370078740157483" top="1.3779527559055118" bottom="0.78740157480314965" header="0.39370078740157483" footer="0.39370078740157483"/>
  <pageSetup paperSize="9" scale="69" orientation="portrait" r:id="rId1"/>
  <headerFooter>
    <oddHeader>&amp;C&amp;G</oddHeader>
    <oddFooter>&amp;R&amp;"Arial,Normal"&amp;8Pág. &amp;P de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K54"/>
  <sheetViews>
    <sheetView view="pageBreakPreview" topLeftCell="A7" zoomScaleNormal="100" zoomScaleSheetLayoutView="100" workbookViewId="0">
      <pane ySplit="828" topLeftCell="A22" activePane="bottomLeft"/>
      <selection activeCell="A7" sqref="A1:XFD1048576"/>
      <selection pane="bottomLeft" activeCell="I50" sqref="I50"/>
    </sheetView>
  </sheetViews>
  <sheetFormatPr defaultColWidth="9.109375" defaultRowHeight="10.199999999999999" x14ac:dyDescent="0.2"/>
  <cols>
    <col min="1" max="1" width="5.6640625" style="68" customWidth="1"/>
    <col min="2" max="2" width="33.6640625" style="68" customWidth="1"/>
    <col min="3" max="3" width="10.44140625" style="68" customWidth="1"/>
    <col min="4" max="9" width="11" style="68" customWidth="1"/>
    <col min="10" max="10" width="10" style="68" bestFit="1" customWidth="1"/>
    <col min="11" max="11" width="10.44140625" style="68" customWidth="1"/>
    <col min="12" max="16384" width="9.109375" style="68"/>
  </cols>
  <sheetData>
    <row r="1" spans="1:10" ht="18" x14ac:dyDescent="0.35">
      <c r="A1" s="196" t="s">
        <v>17</v>
      </c>
      <c r="B1" s="196"/>
      <c r="C1" s="196"/>
      <c r="D1" s="196"/>
      <c r="E1" s="196"/>
      <c r="F1" s="196"/>
      <c r="G1" s="196"/>
      <c r="H1" s="196"/>
      <c r="I1" s="196"/>
    </row>
    <row r="2" spans="1:10" x14ac:dyDescent="0.2">
      <c r="A2" s="65"/>
      <c r="B2" s="65"/>
      <c r="C2" s="65"/>
      <c r="D2" s="65"/>
      <c r="E2" s="65"/>
      <c r="F2" s="65"/>
      <c r="G2" s="65"/>
      <c r="H2" s="65"/>
      <c r="I2" s="65"/>
    </row>
    <row r="3" spans="1:10" s="63" customFormat="1" ht="13.8" customHeight="1" x14ac:dyDescent="0.3">
      <c r="A3" s="197" t="s">
        <v>273</v>
      </c>
      <c r="B3" s="197"/>
      <c r="C3" s="197"/>
      <c r="D3" s="197"/>
      <c r="E3" s="197"/>
      <c r="F3" s="197"/>
      <c r="G3" s="197"/>
      <c r="H3" s="197"/>
      <c r="I3" s="197"/>
    </row>
    <row r="4" spans="1:10" s="63" customFormat="1" ht="14.4" customHeight="1" x14ac:dyDescent="0.3">
      <c r="A4" s="198" t="s">
        <v>188</v>
      </c>
      <c r="B4" s="198"/>
      <c r="C4" s="198"/>
      <c r="D4" s="198"/>
      <c r="E4" s="198"/>
      <c r="F4" s="198"/>
      <c r="G4" s="198"/>
      <c r="H4" s="198"/>
      <c r="I4" s="198"/>
    </row>
    <row r="5" spans="1:10" s="63" customFormat="1" ht="14.4" customHeight="1" x14ac:dyDescent="0.3">
      <c r="A5" s="199" t="s">
        <v>245</v>
      </c>
      <c r="B5" s="199"/>
      <c r="C5" s="199"/>
      <c r="D5" s="199"/>
      <c r="E5" s="199"/>
      <c r="F5" s="199"/>
      <c r="G5" s="199"/>
      <c r="H5" s="199"/>
      <c r="I5" s="199"/>
    </row>
    <row r="6" spans="1:10" x14ac:dyDescent="0.2">
      <c r="A6" s="46"/>
      <c r="B6" s="46"/>
      <c r="C6" s="48"/>
      <c r="D6" s="49"/>
      <c r="E6" s="49"/>
      <c r="F6" s="49"/>
      <c r="G6" s="49"/>
      <c r="H6" s="49"/>
      <c r="I6" s="49"/>
    </row>
    <row r="7" spans="1:10" s="70" customFormat="1" ht="10.199999999999999" customHeight="1" x14ac:dyDescent="0.2">
      <c r="A7" s="224" t="s">
        <v>18</v>
      </c>
      <c r="B7" s="224" t="s">
        <v>19</v>
      </c>
      <c r="C7" s="222" t="s">
        <v>21</v>
      </c>
      <c r="D7" s="219" t="s">
        <v>20</v>
      </c>
      <c r="E7" s="220"/>
      <c r="F7" s="220"/>
      <c r="G7" s="220"/>
      <c r="H7" s="220"/>
      <c r="I7" s="221"/>
    </row>
    <row r="8" spans="1:10" s="70" customFormat="1" x14ac:dyDescent="0.2">
      <c r="A8" s="225"/>
      <c r="B8" s="225"/>
      <c r="C8" s="223"/>
      <c r="D8" s="69" t="s">
        <v>41</v>
      </c>
      <c r="E8" s="69" t="s">
        <v>42</v>
      </c>
      <c r="F8" s="69" t="s">
        <v>43</v>
      </c>
      <c r="G8" s="69" t="s">
        <v>231</v>
      </c>
      <c r="H8" s="69" t="s">
        <v>232</v>
      </c>
      <c r="I8" s="69" t="s">
        <v>233</v>
      </c>
    </row>
    <row r="9" spans="1:10" s="64" customFormat="1" x14ac:dyDescent="0.2">
      <c r="A9" s="71"/>
      <c r="B9" s="72"/>
      <c r="C9" s="73"/>
      <c r="D9" s="74"/>
      <c r="E9" s="75"/>
      <c r="F9" s="75"/>
      <c r="G9" s="75"/>
      <c r="H9" s="75"/>
      <c r="I9" s="75"/>
    </row>
    <row r="10" spans="1:10" s="62" customFormat="1" x14ac:dyDescent="0.2">
      <c r="A10" s="76" t="s">
        <v>138</v>
      </c>
      <c r="B10" s="77" t="s">
        <v>3</v>
      </c>
      <c r="C10" s="78">
        <v>13477.619999999999</v>
      </c>
      <c r="D10" s="79">
        <v>13477.62</v>
      </c>
      <c r="E10" s="80"/>
      <c r="F10" s="80"/>
      <c r="G10" s="80"/>
      <c r="H10" s="80"/>
      <c r="I10" s="80"/>
      <c r="J10" s="81">
        <v>0</v>
      </c>
    </row>
    <row r="11" spans="1:10" s="62" customFormat="1" x14ac:dyDescent="0.2">
      <c r="A11" s="71"/>
      <c r="B11" s="72"/>
      <c r="C11" s="82">
        <v>2.7707746371376293E-2</v>
      </c>
      <c r="D11" s="83">
        <v>1</v>
      </c>
      <c r="E11" s="80"/>
      <c r="F11" s="80"/>
      <c r="G11" s="80"/>
      <c r="H11" s="80"/>
      <c r="I11" s="80"/>
    </row>
    <row r="12" spans="1:10" s="89" customFormat="1" ht="6.6" x14ac:dyDescent="0.15">
      <c r="A12" s="84"/>
      <c r="B12" s="85"/>
      <c r="C12" s="86"/>
      <c r="D12" s="87"/>
      <c r="E12" s="88"/>
      <c r="F12" s="88"/>
      <c r="G12" s="88"/>
      <c r="H12" s="88"/>
      <c r="I12" s="88"/>
    </row>
    <row r="13" spans="1:10" s="62" customFormat="1" x14ac:dyDescent="0.2">
      <c r="A13" s="76" t="s">
        <v>139</v>
      </c>
      <c r="B13" s="77" t="s">
        <v>187</v>
      </c>
      <c r="C13" s="78">
        <v>18057.73</v>
      </c>
      <c r="D13" s="79">
        <v>2889.24</v>
      </c>
      <c r="E13" s="79">
        <v>2889.24</v>
      </c>
      <c r="F13" s="79">
        <v>2889.24</v>
      </c>
      <c r="G13" s="79">
        <v>2889.24</v>
      </c>
      <c r="H13" s="79">
        <v>2889.24</v>
      </c>
      <c r="I13" s="79">
        <v>3611.52</v>
      </c>
      <c r="J13" s="81">
        <v>1.0000000002037268E-2</v>
      </c>
    </row>
    <row r="14" spans="1:10" s="62" customFormat="1" x14ac:dyDescent="0.2">
      <c r="A14" s="71"/>
      <c r="B14" s="72"/>
      <c r="C14" s="82">
        <v>3.7123691191975505E-2</v>
      </c>
      <c r="D14" s="83">
        <v>0.16</v>
      </c>
      <c r="E14" s="83">
        <v>0.16</v>
      </c>
      <c r="F14" s="83">
        <v>0.16</v>
      </c>
      <c r="G14" s="83">
        <v>0.16</v>
      </c>
      <c r="H14" s="83">
        <v>0.16</v>
      </c>
      <c r="I14" s="83">
        <v>0.2</v>
      </c>
    </row>
    <row r="15" spans="1:10" s="89" customFormat="1" ht="6.6" x14ac:dyDescent="0.15">
      <c r="A15" s="84"/>
      <c r="B15" s="91"/>
      <c r="C15" s="86"/>
      <c r="D15" s="92"/>
      <c r="E15" s="88"/>
      <c r="F15" s="88"/>
      <c r="G15" s="88"/>
      <c r="H15" s="88"/>
      <c r="I15" s="88"/>
    </row>
    <row r="16" spans="1:10" s="62" customFormat="1" x14ac:dyDescent="0.2">
      <c r="A16" s="76" t="s">
        <v>140</v>
      </c>
      <c r="B16" s="77" t="s">
        <v>30</v>
      </c>
      <c r="C16" s="78">
        <v>72674.11</v>
      </c>
      <c r="D16" s="79">
        <v>72674.11</v>
      </c>
      <c r="E16" s="80"/>
      <c r="F16" s="80"/>
      <c r="G16" s="80"/>
      <c r="H16" s="80"/>
      <c r="I16" s="80"/>
      <c r="J16" s="81">
        <v>0</v>
      </c>
    </row>
    <row r="17" spans="1:10" s="62" customFormat="1" x14ac:dyDescent="0.2">
      <c r="A17" s="71"/>
      <c r="B17" s="72"/>
      <c r="C17" s="82">
        <v>0.14940588973761701</v>
      </c>
      <c r="D17" s="83">
        <v>1</v>
      </c>
      <c r="E17" s="90"/>
      <c r="F17" s="90"/>
      <c r="G17" s="80"/>
      <c r="H17" s="90"/>
      <c r="I17" s="80"/>
    </row>
    <row r="18" spans="1:10" s="89" customFormat="1" x14ac:dyDescent="0.2">
      <c r="A18" s="84"/>
      <c r="B18" s="91"/>
      <c r="C18" s="86"/>
      <c r="D18" s="92"/>
      <c r="E18" s="88"/>
      <c r="F18" s="90"/>
      <c r="G18" s="80"/>
      <c r="H18" s="90"/>
      <c r="I18" s="80"/>
    </row>
    <row r="19" spans="1:10" s="62" customFormat="1" x14ac:dyDescent="0.2">
      <c r="A19" s="76" t="s">
        <v>141</v>
      </c>
      <c r="B19" s="77" t="s">
        <v>32</v>
      </c>
      <c r="C19" s="78">
        <v>119276.57</v>
      </c>
      <c r="D19" s="78">
        <v>17891.490000000002</v>
      </c>
      <c r="E19" s="78">
        <v>53674.47</v>
      </c>
      <c r="F19" s="78">
        <v>47710.619999999995</v>
      </c>
      <c r="G19" s="80"/>
      <c r="H19" s="90"/>
      <c r="I19" s="80"/>
      <c r="J19" s="81">
        <v>-9.9999999947613105E-3</v>
      </c>
    </row>
    <row r="20" spans="1:10" s="62" customFormat="1" x14ac:dyDescent="0.2">
      <c r="A20" s="71"/>
      <c r="B20" s="72"/>
      <c r="C20" s="82">
        <v>0.24521280089568567</v>
      </c>
      <c r="D20" s="94">
        <v>0.15</v>
      </c>
      <c r="E20" s="94">
        <v>0.45</v>
      </c>
      <c r="F20" s="94">
        <v>0.4</v>
      </c>
      <c r="G20" s="80"/>
      <c r="H20" s="90"/>
      <c r="I20" s="80"/>
    </row>
    <row r="21" spans="1:10" s="89" customFormat="1" x14ac:dyDescent="0.2">
      <c r="A21" s="84"/>
      <c r="B21" s="95"/>
      <c r="C21" s="96"/>
      <c r="D21" s="80"/>
      <c r="E21" s="88"/>
      <c r="F21" s="90"/>
      <c r="G21" s="88"/>
      <c r="H21" s="90"/>
      <c r="I21" s="80"/>
    </row>
    <row r="22" spans="1:10" s="62" customFormat="1" x14ac:dyDescent="0.2">
      <c r="A22" s="76" t="s">
        <v>142</v>
      </c>
      <c r="B22" s="77" t="s">
        <v>33</v>
      </c>
      <c r="C22" s="78">
        <v>60063.490000000005</v>
      </c>
      <c r="D22" s="80"/>
      <c r="E22" s="78">
        <v>12012.7</v>
      </c>
      <c r="F22" s="78">
        <v>9009.52</v>
      </c>
      <c r="G22" s="78">
        <v>21022.22</v>
      </c>
      <c r="H22" s="78">
        <v>18019.05</v>
      </c>
      <c r="I22" s="80"/>
      <c r="J22" s="81">
        <v>0</v>
      </c>
    </row>
    <row r="23" spans="1:10" s="62" customFormat="1" x14ac:dyDescent="0.2">
      <c r="A23" s="71"/>
      <c r="B23" s="72"/>
      <c r="C23" s="82">
        <v>0.12348055124715615</v>
      </c>
      <c r="D23" s="80"/>
      <c r="E23" s="94">
        <v>0.2</v>
      </c>
      <c r="F23" s="94">
        <v>0.15</v>
      </c>
      <c r="G23" s="94">
        <v>0.35</v>
      </c>
      <c r="H23" s="94">
        <v>0.3</v>
      </c>
      <c r="I23" s="80"/>
    </row>
    <row r="24" spans="1:10" s="89" customFormat="1" x14ac:dyDescent="0.2">
      <c r="A24" s="84"/>
      <c r="B24" s="85"/>
      <c r="C24" s="86"/>
      <c r="D24" s="80"/>
      <c r="E24" s="88"/>
      <c r="F24" s="90"/>
      <c r="G24" s="88"/>
      <c r="H24" s="90"/>
      <c r="I24" s="88"/>
    </row>
    <row r="25" spans="1:10" s="62" customFormat="1" x14ac:dyDescent="0.2">
      <c r="A25" s="76" t="s">
        <v>143</v>
      </c>
      <c r="B25" s="77" t="s">
        <v>31</v>
      </c>
      <c r="C25" s="78">
        <v>78439.909999999989</v>
      </c>
      <c r="D25" s="80"/>
      <c r="E25" s="90"/>
      <c r="F25" s="90"/>
      <c r="G25" s="90"/>
      <c r="H25" s="78">
        <v>78439.91</v>
      </c>
      <c r="I25" s="90"/>
      <c r="J25" s="81">
        <v>0</v>
      </c>
    </row>
    <row r="26" spans="1:10" s="62" customFormat="1" x14ac:dyDescent="0.2">
      <c r="A26" s="71"/>
      <c r="B26" s="72"/>
      <c r="C26" s="82">
        <v>0.16125941610414768</v>
      </c>
      <c r="D26" s="80"/>
      <c r="E26" s="90"/>
      <c r="F26" s="90"/>
      <c r="G26" s="90"/>
      <c r="H26" s="94">
        <v>1</v>
      </c>
      <c r="I26" s="90"/>
    </row>
    <row r="27" spans="1:10" s="89" customFormat="1" x14ac:dyDescent="0.2">
      <c r="A27" s="84"/>
      <c r="B27" s="85"/>
      <c r="C27" s="86"/>
      <c r="D27" s="80"/>
      <c r="E27" s="80"/>
      <c r="F27" s="90"/>
      <c r="G27" s="90"/>
      <c r="H27" s="90"/>
      <c r="I27" s="90"/>
    </row>
    <row r="28" spans="1:10" s="62" customFormat="1" x14ac:dyDescent="0.2">
      <c r="A28" s="76" t="s">
        <v>144</v>
      </c>
      <c r="B28" s="77" t="s">
        <v>34</v>
      </c>
      <c r="C28" s="78">
        <v>31937.950000000004</v>
      </c>
      <c r="D28" s="80"/>
      <c r="E28" s="80"/>
      <c r="F28" s="90"/>
      <c r="G28" s="90"/>
      <c r="H28" s="78">
        <v>31937.95</v>
      </c>
      <c r="I28" s="90"/>
      <c r="J28" s="81">
        <v>0</v>
      </c>
    </row>
    <row r="29" spans="1:10" s="62" customFormat="1" x14ac:dyDescent="0.2">
      <c r="A29" s="71"/>
      <c r="B29" s="72"/>
      <c r="C29" s="82">
        <v>6.5659116240233642E-2</v>
      </c>
      <c r="D29" s="80"/>
      <c r="E29" s="80"/>
      <c r="F29" s="90"/>
      <c r="G29" s="90"/>
      <c r="H29" s="94">
        <v>1</v>
      </c>
      <c r="I29" s="90"/>
    </row>
    <row r="30" spans="1:10" s="89" customFormat="1" x14ac:dyDescent="0.2">
      <c r="A30" s="84"/>
      <c r="B30" s="85"/>
      <c r="C30" s="86"/>
      <c r="D30" s="80"/>
      <c r="E30" s="80"/>
      <c r="F30" s="80"/>
      <c r="G30" s="80"/>
      <c r="H30" s="80"/>
      <c r="I30" s="80"/>
    </row>
    <row r="31" spans="1:10" s="62" customFormat="1" x14ac:dyDescent="0.2">
      <c r="A31" s="76" t="s">
        <v>145</v>
      </c>
      <c r="B31" s="77" t="s">
        <v>35</v>
      </c>
      <c r="C31" s="78">
        <v>31098.16</v>
      </c>
      <c r="D31" s="80"/>
      <c r="E31" s="80"/>
      <c r="F31" s="80"/>
      <c r="G31" s="80"/>
      <c r="H31" s="78">
        <v>12439.26</v>
      </c>
      <c r="I31" s="78">
        <v>18658.900000000001</v>
      </c>
      <c r="J31" s="81">
        <v>0</v>
      </c>
    </row>
    <row r="32" spans="1:10" s="62" customFormat="1" x14ac:dyDescent="0.2">
      <c r="A32" s="71"/>
      <c r="B32" s="72"/>
      <c r="C32" s="82">
        <v>6.3932647596272887E-2</v>
      </c>
      <c r="D32" s="80"/>
      <c r="E32" s="80"/>
      <c r="F32" s="80"/>
      <c r="G32" s="80"/>
      <c r="H32" s="94">
        <v>0.4</v>
      </c>
      <c r="I32" s="94">
        <v>0.6</v>
      </c>
    </row>
    <row r="33" spans="1:10" s="89" customFormat="1" x14ac:dyDescent="0.2">
      <c r="A33" s="84"/>
      <c r="B33" s="85"/>
      <c r="C33" s="86"/>
      <c r="D33" s="80"/>
      <c r="E33" s="80"/>
      <c r="F33" s="80"/>
      <c r="G33" s="80"/>
      <c r="H33" s="80"/>
      <c r="I33" s="80"/>
    </row>
    <row r="34" spans="1:10" s="62" customFormat="1" x14ac:dyDescent="0.2">
      <c r="A34" s="76" t="s">
        <v>146</v>
      </c>
      <c r="B34" s="77" t="s">
        <v>36</v>
      </c>
      <c r="C34" s="78">
        <v>21926.280000000002</v>
      </c>
      <c r="D34" s="80"/>
      <c r="E34" s="80"/>
      <c r="F34" s="80"/>
      <c r="G34" s="80"/>
      <c r="H34" s="80"/>
      <c r="I34" s="78">
        <v>21926.28</v>
      </c>
      <c r="J34" s="81">
        <v>0</v>
      </c>
    </row>
    <row r="35" spans="1:10" s="62" customFormat="1" x14ac:dyDescent="0.2">
      <c r="A35" s="71"/>
      <c r="B35" s="72"/>
      <c r="C35" s="82">
        <v>4.5076786933285012E-2</v>
      </c>
      <c r="D35" s="80"/>
      <c r="E35" s="80"/>
      <c r="F35" s="80"/>
      <c r="G35" s="80"/>
      <c r="H35" s="80"/>
      <c r="I35" s="94">
        <v>1</v>
      </c>
    </row>
    <row r="36" spans="1:10" s="89" customFormat="1" x14ac:dyDescent="0.2">
      <c r="A36" s="84"/>
      <c r="B36" s="85"/>
      <c r="C36" s="97"/>
      <c r="D36" s="80"/>
      <c r="E36" s="80"/>
      <c r="F36" s="80"/>
      <c r="G36" s="80"/>
      <c r="H36" s="80"/>
      <c r="I36" s="80"/>
    </row>
    <row r="37" spans="1:10" s="62" customFormat="1" x14ac:dyDescent="0.2">
      <c r="A37" s="76" t="s">
        <v>184</v>
      </c>
      <c r="B37" s="77" t="s">
        <v>39</v>
      </c>
      <c r="C37" s="78">
        <v>25118.249999999996</v>
      </c>
      <c r="D37" s="80"/>
      <c r="E37" s="80"/>
      <c r="F37" s="80"/>
      <c r="G37" s="80"/>
      <c r="H37" s="80"/>
      <c r="I37" s="78">
        <v>25118.25</v>
      </c>
      <c r="J37" s="81">
        <v>0</v>
      </c>
    </row>
    <row r="38" spans="1:10" s="62" customFormat="1" x14ac:dyDescent="0.2">
      <c r="A38" s="71"/>
      <c r="B38" s="72"/>
      <c r="C38" s="82">
        <v>5.1638946660673216E-2</v>
      </c>
      <c r="D38" s="80"/>
      <c r="E38" s="80"/>
      <c r="F38" s="80"/>
      <c r="G38" s="80"/>
      <c r="H38" s="80"/>
      <c r="I38" s="94">
        <v>1</v>
      </c>
    </row>
    <row r="39" spans="1:10" s="89" customFormat="1" x14ac:dyDescent="0.2">
      <c r="A39" s="84"/>
      <c r="B39" s="85"/>
      <c r="C39" s="97"/>
      <c r="D39" s="80"/>
      <c r="E39" s="80"/>
      <c r="F39" s="80"/>
      <c r="G39" s="80"/>
      <c r="H39" s="80"/>
      <c r="I39" s="80"/>
    </row>
    <row r="40" spans="1:10" s="62" customFormat="1" x14ac:dyDescent="0.2">
      <c r="A40" s="76" t="s">
        <v>185</v>
      </c>
      <c r="B40" s="77" t="s">
        <v>37</v>
      </c>
      <c r="C40" s="78">
        <v>14350.58</v>
      </c>
      <c r="D40" s="80"/>
      <c r="E40" s="80"/>
      <c r="F40" s="80"/>
      <c r="G40" s="80"/>
      <c r="H40" s="80"/>
      <c r="I40" s="78">
        <v>14350.58</v>
      </c>
      <c r="J40" s="81">
        <v>0</v>
      </c>
    </row>
    <row r="41" spans="1:10" s="62" customFormat="1" x14ac:dyDescent="0.2">
      <c r="A41" s="71"/>
      <c r="B41" s="72"/>
      <c r="C41" s="82">
        <v>2.9502407021576898E-2</v>
      </c>
      <c r="D41" s="80"/>
      <c r="E41" s="80"/>
      <c r="F41" s="80"/>
      <c r="G41" s="80"/>
      <c r="H41" s="80"/>
      <c r="I41" s="94">
        <v>1</v>
      </c>
    </row>
    <row r="42" spans="1:10" s="89" customFormat="1" x14ac:dyDescent="0.2">
      <c r="A42" s="84"/>
      <c r="B42" s="85"/>
      <c r="C42" s="97"/>
      <c r="D42" s="80"/>
      <c r="E42" s="80"/>
      <c r="F42" s="80"/>
      <c r="G42" s="80"/>
      <c r="H42" s="80"/>
      <c r="I42" s="80"/>
    </row>
    <row r="43" spans="1:10" s="62" customFormat="1" x14ac:dyDescent="0.2">
      <c r="A43" s="215" t="s">
        <v>40</v>
      </c>
      <c r="B43" s="216"/>
      <c r="C43" s="79">
        <v>486420.65</v>
      </c>
      <c r="D43" s="93"/>
      <c r="E43" s="80"/>
      <c r="F43" s="80"/>
      <c r="G43" s="80"/>
      <c r="H43" s="80"/>
      <c r="I43" s="80"/>
    </row>
    <row r="44" spans="1:10" s="62" customFormat="1" x14ac:dyDescent="0.2">
      <c r="A44" s="217"/>
      <c r="B44" s="218"/>
      <c r="C44" s="98">
        <v>1</v>
      </c>
      <c r="D44" s="93"/>
      <c r="E44" s="90"/>
      <c r="F44" s="90"/>
      <c r="G44" s="90"/>
      <c r="H44" s="90"/>
      <c r="I44" s="90"/>
    </row>
    <row r="45" spans="1:10" s="62" customFormat="1" x14ac:dyDescent="0.2">
      <c r="A45" s="99"/>
      <c r="B45" s="100"/>
      <c r="C45" s="101"/>
      <c r="D45" s="102"/>
      <c r="E45" s="103"/>
      <c r="F45" s="103"/>
      <c r="G45" s="103"/>
      <c r="H45" s="103"/>
      <c r="I45" s="103"/>
    </row>
    <row r="46" spans="1:10" s="67" customFormat="1" ht="10.199999999999999" customHeight="1" x14ac:dyDescent="0.2">
      <c r="A46" s="209" t="s">
        <v>46</v>
      </c>
      <c r="B46" s="210"/>
      <c r="C46" s="211"/>
      <c r="D46" s="160">
        <v>106932.46</v>
      </c>
      <c r="E46" s="160">
        <v>68576.41</v>
      </c>
      <c r="F46" s="160">
        <v>59609.37999999999</v>
      </c>
      <c r="G46" s="160">
        <v>23911.46</v>
      </c>
      <c r="H46" s="160">
        <v>143725.41000000003</v>
      </c>
      <c r="I46" s="160">
        <v>83665.53</v>
      </c>
    </row>
    <row r="47" spans="1:10" s="67" customFormat="1" ht="12" x14ac:dyDescent="0.25">
      <c r="A47" s="212"/>
      <c r="B47" s="213"/>
      <c r="C47" s="214"/>
      <c r="D47" s="161">
        <v>0.21983536266398229</v>
      </c>
      <c r="E47" s="161">
        <v>0.1409816996872974</v>
      </c>
      <c r="F47" s="161">
        <v>0.12254697657264342</v>
      </c>
      <c r="G47" s="161">
        <v>4.9157987022138139E-2</v>
      </c>
      <c r="H47" s="161">
        <v>0.29547555187058777</v>
      </c>
      <c r="I47" s="161">
        <v>0.17200242218335096</v>
      </c>
    </row>
    <row r="48" spans="1:10" s="62" customFormat="1" x14ac:dyDescent="0.2">
      <c r="A48" s="162"/>
      <c r="B48" s="163"/>
      <c r="C48" s="164"/>
      <c r="D48" s="66"/>
      <c r="E48" s="101"/>
      <c r="F48" s="104"/>
      <c r="G48" s="101"/>
      <c r="H48" s="104"/>
      <c r="I48" s="101"/>
    </row>
    <row r="49" spans="1:11" s="67" customFormat="1" ht="10.199999999999999" customHeight="1" x14ac:dyDescent="0.2">
      <c r="A49" s="209" t="s">
        <v>78</v>
      </c>
      <c r="B49" s="210"/>
      <c r="C49" s="211"/>
      <c r="D49" s="160">
        <v>106932.46</v>
      </c>
      <c r="E49" s="160">
        <v>175508.87</v>
      </c>
      <c r="F49" s="160">
        <v>235118.25</v>
      </c>
      <c r="G49" s="160">
        <v>259029.71</v>
      </c>
      <c r="H49" s="160">
        <v>402755.12</v>
      </c>
      <c r="I49" s="160">
        <v>486420.65</v>
      </c>
    </row>
    <row r="50" spans="1:11" s="67" customFormat="1" ht="12" x14ac:dyDescent="0.25">
      <c r="A50" s="212"/>
      <c r="B50" s="213"/>
      <c r="C50" s="214"/>
      <c r="D50" s="161">
        <v>0.21983536266398229</v>
      </c>
      <c r="E50" s="161">
        <v>0.36081706235127969</v>
      </c>
      <c r="F50" s="161">
        <v>0.48336403892392316</v>
      </c>
      <c r="G50" s="161">
        <v>0.53252202594606124</v>
      </c>
      <c r="H50" s="161">
        <v>0.82799757781664896</v>
      </c>
      <c r="I50" s="161">
        <v>1</v>
      </c>
    </row>
    <row r="51" spans="1:11" s="67" customFormat="1" x14ac:dyDescent="0.2">
      <c r="A51" s="71"/>
      <c r="B51" s="165"/>
      <c r="C51" s="165"/>
      <c r="F51" s="105"/>
      <c r="H51" s="105"/>
    </row>
    <row r="52" spans="1:11" s="106" customFormat="1" ht="22.5" customHeight="1" x14ac:dyDescent="0.25">
      <c r="A52" s="229" t="s">
        <v>16</v>
      </c>
      <c r="B52" s="230"/>
      <c r="C52" s="231"/>
      <c r="D52" s="226">
        <v>486420.65</v>
      </c>
      <c r="E52" s="227"/>
      <c r="F52" s="227"/>
      <c r="G52" s="227"/>
      <c r="H52" s="227"/>
      <c r="I52" s="228"/>
      <c r="J52" s="107">
        <v>486420.65</v>
      </c>
      <c r="K52" s="108">
        <v>0</v>
      </c>
    </row>
    <row r="53" spans="1:11" x14ac:dyDescent="0.2">
      <c r="J53" s="109"/>
    </row>
    <row r="54" spans="1:11" x14ac:dyDescent="0.2">
      <c r="C54" s="110">
        <v>-9313.9699999999721</v>
      </c>
      <c r="D54" s="111"/>
      <c r="E54" s="111"/>
      <c r="F54" s="111"/>
      <c r="G54" s="111"/>
      <c r="H54" s="111"/>
      <c r="I54" s="111"/>
      <c r="J54" s="108" t="s">
        <v>44</v>
      </c>
      <c r="K54" s="112">
        <v>40535.054166666669</v>
      </c>
    </row>
  </sheetData>
  <mergeCells count="13">
    <mergeCell ref="A52:C52"/>
    <mergeCell ref="D52:I52"/>
    <mergeCell ref="A1:I1"/>
    <mergeCell ref="A7:A8"/>
    <mergeCell ref="B7:B8"/>
    <mergeCell ref="C7:C8"/>
    <mergeCell ref="D7:I7"/>
    <mergeCell ref="A43:B44"/>
    <mergeCell ref="A46:C47"/>
    <mergeCell ref="A49:C50"/>
    <mergeCell ref="A3:I3"/>
    <mergeCell ref="A4:I4"/>
    <mergeCell ref="A5:I5"/>
  </mergeCells>
  <phoneticPr fontId="13" type="noConversion"/>
  <printOptions horizontalCentered="1"/>
  <pageMargins left="0.39370078740157483" right="0.39370078740157483" top="0.78740157480314965" bottom="0.39370078740157483" header="3.937007874015748E-2" footer="0.19685039370078741"/>
  <pageSetup paperSize="9" scale="84" fitToHeight="0" orientation="portrait" horizontalDpi="300" verticalDpi="300" r:id="rId1"/>
  <headerFooter>
    <oddHeader>&amp;C&amp;G</oddHeader>
    <oddFooter>&amp;R&amp;"Arial,Normal"&amp;8Pág.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view="pageBreakPreview" topLeftCell="A28" zoomScaleSheetLayoutView="100" workbookViewId="0">
      <selection activeCell="B9" sqref="B9"/>
    </sheetView>
  </sheetViews>
  <sheetFormatPr defaultRowHeight="14.4" x14ac:dyDescent="0.3"/>
  <cols>
    <col min="1" max="1" width="1.109375" customWidth="1"/>
    <col min="2" max="2" width="75.6640625" customWidth="1"/>
    <col min="3" max="3" width="10.109375" style="147" bestFit="1" customWidth="1"/>
    <col min="4" max="4" width="12" style="147" customWidth="1"/>
    <col min="5" max="5" width="11.44140625" customWidth="1"/>
    <col min="6" max="6" width="62.5546875" customWidth="1"/>
  </cols>
  <sheetData>
    <row r="1" spans="2:6" s="113" customFormat="1" ht="6.75" customHeight="1" x14ac:dyDescent="0.3">
      <c r="C1" s="114"/>
      <c r="D1" s="114"/>
    </row>
    <row r="2" spans="2:6" s="113" customFormat="1" ht="18" x14ac:dyDescent="0.35">
      <c r="B2" s="205" t="s">
        <v>49</v>
      </c>
      <c r="C2" s="205"/>
      <c r="D2" s="205"/>
    </row>
    <row r="3" spans="2:6" s="116" customFormat="1" ht="10.199999999999999" x14ac:dyDescent="0.2">
      <c r="B3" s="115"/>
      <c r="C3" s="115"/>
      <c r="D3" s="115"/>
    </row>
    <row r="4" spans="2:6" s="113" customFormat="1" ht="16.2" x14ac:dyDescent="0.35">
      <c r="B4" s="206" t="s">
        <v>222</v>
      </c>
      <c r="C4" s="206"/>
      <c r="D4" s="206"/>
    </row>
    <row r="5" spans="2:6" s="113" customFormat="1" ht="13.8" x14ac:dyDescent="0.3">
      <c r="B5" s="117"/>
      <c r="C5" s="117"/>
      <c r="D5" s="117"/>
    </row>
    <row r="6" spans="2:6" s="11" customFormat="1" ht="30" customHeight="1" x14ac:dyDescent="0.3">
      <c r="B6" s="207" t="str">
        <f>ORÇAMENTO!A4</f>
        <v>OBRA: CONSTRUÇÃO DE UM REFEITÓRIO NA ESCOLA DE MANDAÇAIA</v>
      </c>
      <c r="C6" s="207"/>
      <c r="D6" s="207"/>
    </row>
    <row r="7" spans="2:6" s="11" customFormat="1" x14ac:dyDescent="0.3">
      <c r="B7" s="207" t="str">
        <f>ORÇAMENTO!A5</f>
        <v>LOCAL: DISTRITO MANDAÇAIA - BREJO MADRE DE DEUS/PE.</v>
      </c>
      <c r="C7" s="207"/>
      <c r="D7" s="207"/>
    </row>
    <row r="8" spans="2:6" s="11" customFormat="1" x14ac:dyDescent="0.3">
      <c r="B8" s="208" t="str">
        <f>ORÇAMENTO!A7</f>
        <v>DATA BASE: JANEIRO/2026</v>
      </c>
      <c r="C8" s="208"/>
      <c r="D8" s="208"/>
    </row>
    <row r="9" spans="2:6" s="113" customFormat="1" ht="13.8" x14ac:dyDescent="0.3">
      <c r="B9" s="118"/>
      <c r="C9" s="119"/>
      <c r="D9" s="119"/>
    </row>
    <row r="10" spans="2:6" s="113" customFormat="1" ht="22.5" customHeight="1" x14ac:dyDescent="0.3">
      <c r="B10" s="120" t="s">
        <v>50</v>
      </c>
      <c r="C10" s="121" t="s">
        <v>51</v>
      </c>
      <c r="D10" s="121" t="s">
        <v>52</v>
      </c>
      <c r="F10" s="122" t="s">
        <v>53</v>
      </c>
    </row>
    <row r="11" spans="2:6" s="113" customFormat="1" x14ac:dyDescent="0.3">
      <c r="B11" s="123"/>
      <c r="C11" s="124"/>
      <c r="D11" s="124"/>
    </row>
    <row r="12" spans="2:6" s="113" customFormat="1" x14ac:dyDescent="0.3">
      <c r="B12" s="125" t="s">
        <v>54</v>
      </c>
      <c r="C12" s="126" t="s">
        <v>55</v>
      </c>
      <c r="D12" s="127">
        <v>0.04</v>
      </c>
      <c r="E12" s="113" t="s">
        <v>79</v>
      </c>
      <c r="F12" s="128" t="s">
        <v>223</v>
      </c>
    </row>
    <row r="13" spans="2:6" s="113" customFormat="1" x14ac:dyDescent="0.3">
      <c r="B13" s="125"/>
      <c r="C13" s="126"/>
      <c r="D13" s="129"/>
    </row>
    <row r="14" spans="2:6" s="113" customFormat="1" x14ac:dyDescent="0.3">
      <c r="B14" s="125" t="s">
        <v>56</v>
      </c>
      <c r="C14" s="126" t="s">
        <v>57</v>
      </c>
      <c r="D14" s="127">
        <v>1.23E-2</v>
      </c>
      <c r="E14" s="113" t="s">
        <v>79</v>
      </c>
      <c r="F14" s="128" t="s">
        <v>224</v>
      </c>
    </row>
    <row r="15" spans="2:6" s="113" customFormat="1" x14ac:dyDescent="0.3">
      <c r="B15" s="125"/>
      <c r="C15" s="126"/>
      <c r="D15" s="130"/>
    </row>
    <row r="16" spans="2:6" s="113" customFormat="1" x14ac:dyDescent="0.3">
      <c r="B16" s="125" t="s">
        <v>58</v>
      </c>
      <c r="C16" s="126" t="s">
        <v>59</v>
      </c>
      <c r="D16" s="127">
        <v>9.7000000000000003E-3</v>
      </c>
      <c r="E16" s="113" t="s">
        <v>79</v>
      </c>
      <c r="F16" s="128" t="s">
        <v>225</v>
      </c>
    </row>
    <row r="17" spans="2:6" s="113" customFormat="1" x14ac:dyDescent="0.3">
      <c r="B17" s="125"/>
      <c r="C17" s="126"/>
      <c r="D17" s="130"/>
    </row>
    <row r="18" spans="2:6" s="113" customFormat="1" x14ac:dyDescent="0.3">
      <c r="B18" s="131" t="s">
        <v>83</v>
      </c>
      <c r="C18" s="132" t="s">
        <v>84</v>
      </c>
      <c r="D18" s="133">
        <v>8.0000000000000002E-3</v>
      </c>
      <c r="E18" s="113" t="s">
        <v>80</v>
      </c>
      <c r="F18" s="134" t="s">
        <v>226</v>
      </c>
    </row>
    <row r="19" spans="2:6" s="113" customFormat="1" x14ac:dyDescent="0.3">
      <c r="B19" s="125"/>
      <c r="C19" s="126"/>
      <c r="D19" s="135"/>
    </row>
    <row r="20" spans="2:6" s="113" customFormat="1" x14ac:dyDescent="0.3">
      <c r="B20" s="125" t="s">
        <v>60</v>
      </c>
      <c r="C20" s="126" t="s">
        <v>60</v>
      </c>
      <c r="D20" s="135">
        <v>0.03</v>
      </c>
    </row>
    <row r="21" spans="2:6" s="113" customFormat="1" x14ac:dyDescent="0.3">
      <c r="B21" s="125" t="s">
        <v>61</v>
      </c>
      <c r="C21" s="126" t="s">
        <v>62</v>
      </c>
      <c r="D21" s="135">
        <v>0.02</v>
      </c>
      <c r="E21" s="136">
        <f>0.05*0.4</f>
        <v>2.0000000000000004E-2</v>
      </c>
    </row>
    <row r="22" spans="2:6" s="113" customFormat="1" x14ac:dyDescent="0.3">
      <c r="B22" s="125" t="s">
        <v>63</v>
      </c>
      <c r="C22" s="126" t="s">
        <v>63</v>
      </c>
      <c r="D22" s="135">
        <v>6.4999999999999997E-3</v>
      </c>
    </row>
    <row r="23" spans="2:6" s="113" customFormat="1" hidden="1" x14ac:dyDescent="0.3">
      <c r="B23" s="125" t="s">
        <v>64</v>
      </c>
      <c r="C23" s="126" t="s">
        <v>65</v>
      </c>
      <c r="D23" s="135"/>
      <c r="E23" s="113" t="s">
        <v>66</v>
      </c>
    </row>
    <row r="24" spans="2:6" s="113" customFormat="1" x14ac:dyDescent="0.3">
      <c r="B24" s="125" t="s">
        <v>77</v>
      </c>
      <c r="C24" s="126" t="s">
        <v>67</v>
      </c>
      <c r="D24" s="127">
        <f>SUM(D20:D23)</f>
        <v>5.6500000000000002E-2</v>
      </c>
    </row>
    <row r="25" spans="2:6" s="113" customFormat="1" x14ac:dyDescent="0.3">
      <c r="B25" s="125"/>
      <c r="C25" s="126"/>
      <c r="D25" s="135"/>
    </row>
    <row r="26" spans="2:6" s="113" customFormat="1" x14ac:dyDescent="0.3">
      <c r="B26" s="125" t="s">
        <v>68</v>
      </c>
      <c r="C26" s="126" t="s">
        <v>69</v>
      </c>
      <c r="D26" s="127">
        <v>6.1800000000000001E-2</v>
      </c>
      <c r="E26" s="113" t="s">
        <v>81</v>
      </c>
      <c r="F26" s="128" t="s">
        <v>227</v>
      </c>
    </row>
    <row r="27" spans="2:6" s="113" customFormat="1" x14ac:dyDescent="0.3">
      <c r="B27" s="123"/>
      <c r="C27" s="124"/>
      <c r="D27" s="137"/>
    </row>
    <row r="28" spans="2:6" s="113" customFormat="1" x14ac:dyDescent="0.3">
      <c r="B28" s="138" t="s">
        <v>70</v>
      </c>
      <c r="C28" s="139"/>
      <c r="D28" s="127">
        <f>ROUND((((1+D12+D18+D16)*(1+D14)*(1+D26))/(1-D24))-1,4)</f>
        <v>0.20499999999999999</v>
      </c>
      <c r="E28" s="140" t="s">
        <v>82</v>
      </c>
    </row>
    <row r="29" spans="2:6" s="113" customFormat="1" ht="13.8" x14ac:dyDescent="0.3">
      <c r="C29" s="114"/>
      <c r="D29" s="141"/>
      <c r="F29" s="128" t="s">
        <v>228</v>
      </c>
    </row>
    <row r="30" spans="2:6" s="113" customFormat="1" ht="13.8" x14ac:dyDescent="0.3">
      <c r="C30" s="114"/>
      <c r="D30" s="114"/>
    </row>
    <row r="31" spans="2:6" s="113" customFormat="1" ht="13.8" x14ac:dyDescent="0.3">
      <c r="C31" s="114"/>
      <c r="D31" s="114"/>
    </row>
    <row r="32" spans="2:6" s="113" customFormat="1" ht="15.6" x14ac:dyDescent="0.3">
      <c r="B32" s="142" t="s">
        <v>71</v>
      </c>
      <c r="C32" s="114"/>
      <c r="D32" s="114"/>
    </row>
    <row r="33" spans="2:6" x14ac:dyDescent="0.3">
      <c r="B33" s="143"/>
      <c r="C33" s="144"/>
      <c r="D33" s="145"/>
    </row>
    <row r="34" spans="2:6" x14ac:dyDescent="0.3">
      <c r="B34" s="146"/>
      <c r="D34" s="148"/>
    </row>
    <row r="35" spans="2:6" x14ac:dyDescent="0.3">
      <c r="B35" s="146"/>
      <c r="D35" s="148"/>
    </row>
    <row r="36" spans="2:6" x14ac:dyDescent="0.3">
      <c r="B36" s="146"/>
      <c r="D36" s="148"/>
    </row>
    <row r="37" spans="2:6" s="152" customFormat="1" x14ac:dyDescent="0.3">
      <c r="B37" s="149"/>
      <c r="C37" s="150"/>
      <c r="D37" s="151"/>
    </row>
    <row r="38" spans="2:6" s="152" customFormat="1" x14ac:dyDescent="0.3">
      <c r="B38" s="153"/>
      <c r="C38" s="154"/>
      <c r="D38" s="155"/>
    </row>
    <row r="39" spans="2:6" s="152" customFormat="1" x14ac:dyDescent="0.3">
      <c r="B39" s="156"/>
      <c r="C39" s="157"/>
      <c r="D39" s="157"/>
    </row>
    <row r="40" spans="2:6" s="152" customFormat="1" x14ac:dyDescent="0.3">
      <c r="B40" s="156" t="s">
        <v>72</v>
      </c>
      <c r="C40" s="157"/>
      <c r="D40" s="157"/>
    </row>
    <row r="41" spans="2:6" s="158" customFormat="1" x14ac:dyDescent="0.3">
      <c r="B41" s="200" t="s">
        <v>73</v>
      </c>
      <c r="C41" s="200"/>
      <c r="D41" s="200"/>
    </row>
    <row r="42" spans="2:6" s="158" customFormat="1" ht="66" customHeight="1" x14ac:dyDescent="0.3">
      <c r="B42" s="200" t="s">
        <v>183</v>
      </c>
      <c r="C42" s="200"/>
      <c r="D42" s="200"/>
    </row>
    <row r="43" spans="2:6" s="152" customFormat="1" ht="98.25" hidden="1" customHeight="1" x14ac:dyDescent="0.3">
      <c r="B43" s="201" t="s">
        <v>229</v>
      </c>
      <c r="C43" s="201"/>
      <c r="D43" s="201"/>
      <c r="F43" s="159" t="s">
        <v>74</v>
      </c>
    </row>
    <row r="46" spans="2:6" x14ac:dyDescent="0.3">
      <c r="B46" t="s">
        <v>75</v>
      </c>
    </row>
    <row r="47" spans="2:6" ht="135" customHeight="1" x14ac:dyDescent="0.3">
      <c r="B47" s="202" t="s">
        <v>230</v>
      </c>
      <c r="C47" s="203"/>
      <c r="D47" s="204"/>
    </row>
    <row r="59" spans="2:4" s="113" customFormat="1" ht="13.8" x14ac:dyDescent="0.3">
      <c r="C59" s="114"/>
      <c r="D59" s="114"/>
    </row>
    <row r="60" spans="2:4" s="113" customFormat="1" ht="13.8" x14ac:dyDescent="0.3">
      <c r="C60" s="114"/>
      <c r="D60" s="114"/>
    </row>
    <row r="61" spans="2:4" x14ac:dyDescent="0.3">
      <c r="B61" t="s">
        <v>76</v>
      </c>
    </row>
  </sheetData>
  <mergeCells count="9">
    <mergeCell ref="B41:D41"/>
    <mergeCell ref="B42:D42"/>
    <mergeCell ref="B43:D43"/>
    <mergeCell ref="B47:D47"/>
    <mergeCell ref="B2:D2"/>
    <mergeCell ref="B4:D4"/>
    <mergeCell ref="B6:D6"/>
    <mergeCell ref="B7:D7"/>
    <mergeCell ref="B8:D8"/>
  </mergeCells>
  <printOptions horizontalCentered="1"/>
  <pageMargins left="0.59055118110236227" right="0.59055118110236227" top="1.3779527559055118" bottom="0.78740157480314965" header="0.39370078740157483" footer="0.39370078740157483"/>
  <pageSetup paperSize="9" scale="88" orientation="portrait" horizontalDpi="300" verticalDpi="300" r:id="rId1"/>
  <headerFooter>
    <oddHeader>&amp;C&amp;G</oddHead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Equation.3" shapeId="13313" r:id="rId5">
          <objectPr defaultSize="0" autoPict="0" r:id="rId6">
            <anchor moveWithCells="1" sizeWithCells="1">
              <from>
                <xdr:col>1</xdr:col>
                <xdr:colOff>22860</xdr:colOff>
                <xdr:row>32</xdr:row>
                <xdr:rowOff>152400</xdr:rowOff>
              </from>
              <to>
                <xdr:col>1</xdr:col>
                <xdr:colOff>4648200</xdr:colOff>
                <xdr:row>36</xdr:row>
                <xdr:rowOff>160020</xdr:rowOff>
              </to>
            </anchor>
          </objectPr>
        </oleObject>
      </mc:Choice>
      <mc:Fallback>
        <oleObject progId="Equation.3" shapeId="13313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ORÇAMENTO</vt:lpstr>
      <vt:lpstr>CRONOGRAMA</vt:lpstr>
      <vt:lpstr>COMP_BDI_EDIFICACOES</vt:lpstr>
      <vt:lpstr>COMP_BDI_EDIFICACOES!Area_de_impressao</vt:lpstr>
      <vt:lpstr>CRONOGRAMA!Area_de_impressao</vt:lpstr>
      <vt:lpstr>ORÇAMENTO!Area_de_impressao</vt:lpstr>
      <vt:lpstr>BDI_EDIF_com_Desoneracao</vt:lpstr>
      <vt:lpstr>CRONOGRAMA!Titulos_de_impressao</vt:lpstr>
      <vt:lpstr>ORÇAMENTO!Titulos_de_impressao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2026-01-22T17:41:23Z</dcterms:modified>
</cp:coreProperties>
</file>